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.sharepoint.com/sites/780-MCCBSA/Shared Documents/Budget 2026/Budget Forms/"/>
    </mc:Choice>
  </mc:AlternateContent>
  <xr:revisionPtr revIDLastSave="107" documentId="8_{3AA2AEAE-CB8F-481D-91CD-E3416599776E}" xr6:coauthVersionLast="47" xr6:coauthVersionMax="47" xr10:uidLastSave="{93758E65-CB32-4024-AB60-41E8B8D40083}"/>
  <bookViews>
    <workbookView xWindow="-120" yWindow="-120" windowWidth="29040" windowHeight="15840" xr2:uid="{5B608C6E-17A1-4CC9-A70D-A1020AB8A428}"/>
  </bookViews>
  <sheets>
    <sheet name="Budget Template Sheet" sheetId="1" r:id="rId1"/>
    <sheet name="Event Budget Accounting Details" sheetId="4" r:id="rId2"/>
    <sheet name="Activity Fixed Costs Breakdown" sheetId="5" r:id="rId3"/>
    <sheet name="Accounting Flat Sheet" sheetId="2" r:id="rId4"/>
    <sheet name="Accounts" sheetId="6" r:id="rId5"/>
    <sheet name="Data Validation" sheetId="3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5" i="1" l="1"/>
  <c r="K125" i="1"/>
  <c r="H125" i="1"/>
  <c r="M21" i="1"/>
  <c r="M23" i="1"/>
  <c r="K24" i="1"/>
  <c r="K22" i="1"/>
  <c r="K20" i="1"/>
  <c r="K78" i="1"/>
  <c r="M25" i="1"/>
  <c r="M28" i="1" l="1"/>
  <c r="K27" i="1"/>
  <c r="L74" i="1" l="1"/>
  <c r="M195" i="1"/>
  <c r="K194" i="1"/>
  <c r="L242" i="2" s="1" a="1"/>
  <c r="L242" i="2" s="1"/>
  <c r="K195" i="1"/>
  <c r="J74" i="1"/>
  <c r="M14" i="1"/>
  <c r="M78" i="1"/>
  <c r="G46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C96" i="2"/>
  <c r="F96" i="2" s="1"/>
  <c r="D96" i="2"/>
  <c r="G96" i="2"/>
  <c r="H96" i="2" a="1"/>
  <c r="H96" i="2" s="1"/>
  <c r="I96" i="2" a="1"/>
  <c r="I96" i="2" s="1"/>
  <c r="J96" i="2" a="1"/>
  <c r="J96" i="2" s="1"/>
  <c r="K96" i="2" a="1"/>
  <c r="K96" i="2" s="1"/>
  <c r="L96" i="2" a="1"/>
  <c r="L96" i="2" s="1"/>
  <c r="M96" i="2" a="1"/>
  <c r="M96" i="2" s="1"/>
  <c r="N96" i="2" a="1"/>
  <c r="N96" i="2" s="1"/>
  <c r="O96" i="2" a="1"/>
  <c r="O96" i="2" s="1"/>
  <c r="P96" i="2" a="1"/>
  <c r="P96" i="2" s="1"/>
  <c r="Q96" i="2" a="1"/>
  <c r="Q96" i="2" s="1"/>
  <c r="R96" i="2" a="1"/>
  <c r="R96" i="2" s="1"/>
  <c r="S96" i="2" a="1"/>
  <c r="S96" i="2" s="1"/>
  <c r="M38" i="2" a="1"/>
  <c r="M38" i="2" s="1"/>
  <c r="L38" i="2" a="1"/>
  <c r="L38" i="2" s="1"/>
  <c r="I38" i="2" a="1"/>
  <c r="I38" i="2" s="1"/>
  <c r="S247" i="2" a="1"/>
  <c r="S247" i="2" s="1"/>
  <c r="S246" i="2" a="1"/>
  <c r="S246" i="2" s="1"/>
  <c r="S245" i="2" a="1"/>
  <c r="S245" i="2" s="1"/>
  <c r="S244" i="2" a="1"/>
  <c r="S244" i="2" s="1"/>
  <c r="S243" i="2" a="1"/>
  <c r="S243" i="2" s="1"/>
  <c r="S242" i="2" a="1"/>
  <c r="S242" i="2" s="1"/>
  <c r="S241" i="2" a="1"/>
  <c r="S241" i="2" s="1"/>
  <c r="S240" i="2" a="1"/>
  <c r="S240" i="2" s="1"/>
  <c r="S239" i="2" a="1"/>
  <c r="S239" i="2" s="1"/>
  <c r="S238" i="2" a="1"/>
  <c r="S238" i="2" s="1"/>
  <c r="S237" i="2" a="1"/>
  <c r="S237" i="2" s="1"/>
  <c r="S236" i="2" a="1"/>
  <c r="S236" i="2" s="1"/>
  <c r="S235" i="2" a="1"/>
  <c r="S235" i="2" s="1"/>
  <c r="S234" i="2" a="1"/>
  <c r="S234" i="2" s="1"/>
  <c r="S233" i="2" a="1"/>
  <c r="S233" i="2" s="1"/>
  <c r="S232" i="2" a="1"/>
  <c r="S232" i="2" s="1"/>
  <c r="S231" i="2" a="1"/>
  <c r="S231" i="2" s="1"/>
  <c r="S230" i="2" a="1"/>
  <c r="S230" i="2" s="1"/>
  <c r="S229" i="2" a="1"/>
  <c r="S229" i="2" s="1"/>
  <c r="S228" i="2" a="1"/>
  <c r="S228" i="2" s="1"/>
  <c r="S227" i="2" a="1"/>
  <c r="S227" i="2" s="1"/>
  <c r="S226" i="2" a="1"/>
  <c r="S226" i="2" s="1"/>
  <c r="S225" i="2" a="1"/>
  <c r="S225" i="2" s="1"/>
  <c r="S224" i="2" a="1"/>
  <c r="S224" i="2" s="1"/>
  <c r="S223" i="2" a="1"/>
  <c r="S223" i="2" s="1"/>
  <c r="S222" i="2" a="1"/>
  <c r="S222" i="2" s="1"/>
  <c r="S221" i="2" a="1"/>
  <c r="S221" i="2" s="1"/>
  <c r="S220" i="2" a="1"/>
  <c r="S220" i="2" s="1"/>
  <c r="S219" i="2" a="1"/>
  <c r="S219" i="2" s="1"/>
  <c r="S218" i="2" a="1"/>
  <c r="S218" i="2" s="1"/>
  <c r="S217" i="2" a="1"/>
  <c r="S217" i="2" s="1"/>
  <c r="S216" i="2" a="1"/>
  <c r="S216" i="2" s="1"/>
  <c r="S215" i="2" a="1"/>
  <c r="S215" i="2" s="1"/>
  <c r="S214" i="2" a="1"/>
  <c r="S214" i="2" s="1"/>
  <c r="S213" i="2" a="1"/>
  <c r="S213" i="2" s="1"/>
  <c r="S212" i="2" a="1"/>
  <c r="S212" i="2" s="1"/>
  <c r="S211" i="2" a="1"/>
  <c r="S211" i="2" s="1"/>
  <c r="S210" i="2" a="1"/>
  <c r="S210" i="2" s="1"/>
  <c r="S209" i="2" a="1"/>
  <c r="S209" i="2" s="1"/>
  <c r="S208" i="2" a="1"/>
  <c r="S208" i="2" s="1"/>
  <c r="S207" i="2" a="1"/>
  <c r="S207" i="2" s="1"/>
  <c r="S206" i="2" a="1"/>
  <c r="S206" i="2" s="1"/>
  <c r="S205" i="2" a="1"/>
  <c r="S205" i="2" s="1"/>
  <c r="S204" i="2" a="1"/>
  <c r="S204" i="2" s="1"/>
  <c r="S203" i="2" a="1"/>
  <c r="S203" i="2" s="1"/>
  <c r="S202" i="2" a="1"/>
  <c r="S202" i="2" s="1"/>
  <c r="S201" i="2" a="1"/>
  <c r="S201" i="2" s="1"/>
  <c r="S200" i="2" a="1"/>
  <c r="S200" i="2" s="1"/>
  <c r="S199" i="2" a="1"/>
  <c r="S199" i="2" s="1"/>
  <c r="S198" i="2" a="1"/>
  <c r="S198" i="2" s="1"/>
  <c r="S197" i="2" a="1"/>
  <c r="S197" i="2" s="1"/>
  <c r="S196" i="2" a="1"/>
  <c r="S196" i="2" s="1"/>
  <c r="S195" i="2" a="1"/>
  <c r="S195" i="2" s="1"/>
  <c r="S194" i="2" a="1"/>
  <c r="S194" i="2" s="1"/>
  <c r="S193" i="2" a="1"/>
  <c r="S193" i="2" s="1"/>
  <c r="S192" i="2" a="1"/>
  <c r="S192" i="2" s="1"/>
  <c r="S191" i="2" a="1"/>
  <c r="S191" i="2" s="1"/>
  <c r="S190" i="2" a="1"/>
  <c r="S190" i="2" s="1"/>
  <c r="S189" i="2" a="1"/>
  <c r="S189" i="2" s="1"/>
  <c r="S188" i="2" a="1"/>
  <c r="S188" i="2" s="1"/>
  <c r="S187" i="2" a="1"/>
  <c r="S187" i="2" s="1"/>
  <c r="S186" i="2" a="1"/>
  <c r="S186" i="2" s="1"/>
  <c r="S185" i="2" a="1"/>
  <c r="S185" i="2" s="1"/>
  <c r="S184" i="2" a="1"/>
  <c r="S184" i="2" s="1"/>
  <c r="S183" i="2" a="1"/>
  <c r="S183" i="2" s="1"/>
  <c r="S182" i="2" a="1"/>
  <c r="S182" i="2" s="1"/>
  <c r="S181" i="2" a="1"/>
  <c r="S181" i="2" s="1"/>
  <c r="S180" i="2" a="1"/>
  <c r="S180" i="2" s="1"/>
  <c r="S179" i="2" a="1"/>
  <c r="S179" i="2" s="1"/>
  <c r="S178" i="2" a="1"/>
  <c r="S178" i="2" s="1"/>
  <c r="S177" i="2" a="1"/>
  <c r="S177" i="2" s="1"/>
  <c r="S176" i="2" a="1"/>
  <c r="S176" i="2" s="1"/>
  <c r="S175" i="2" a="1"/>
  <c r="S175" i="2" s="1"/>
  <c r="S174" i="2" a="1"/>
  <c r="S174" i="2" s="1"/>
  <c r="S173" i="2" a="1"/>
  <c r="S173" i="2" s="1"/>
  <c r="S172" i="2" a="1"/>
  <c r="S172" i="2" s="1"/>
  <c r="S171" i="2" a="1"/>
  <c r="S171" i="2" s="1"/>
  <c r="S170" i="2" a="1"/>
  <c r="S170" i="2" s="1"/>
  <c r="S169" i="2" a="1"/>
  <c r="S169" i="2" s="1"/>
  <c r="S168" i="2" a="1"/>
  <c r="S168" i="2" s="1"/>
  <c r="S167" i="2" a="1"/>
  <c r="S167" i="2" s="1"/>
  <c r="S166" i="2" a="1"/>
  <c r="S166" i="2" s="1"/>
  <c r="S165" i="2" a="1"/>
  <c r="S165" i="2" s="1"/>
  <c r="S164" i="2" a="1"/>
  <c r="S164" i="2" s="1"/>
  <c r="S163" i="2" a="1"/>
  <c r="S163" i="2" s="1"/>
  <c r="S162" i="2" a="1"/>
  <c r="S162" i="2" s="1"/>
  <c r="S161" i="2" a="1"/>
  <c r="S161" i="2" s="1"/>
  <c r="S160" i="2" a="1"/>
  <c r="S160" i="2" s="1"/>
  <c r="S159" i="2" a="1"/>
  <c r="S159" i="2" s="1"/>
  <c r="S158" i="2" a="1"/>
  <c r="S158" i="2" s="1"/>
  <c r="S157" i="2" a="1"/>
  <c r="S157" i="2" s="1"/>
  <c r="S156" i="2" a="1"/>
  <c r="S156" i="2" s="1"/>
  <c r="S155" i="2" a="1"/>
  <c r="S155" i="2" s="1"/>
  <c r="S154" i="2" a="1"/>
  <c r="S154" i="2" s="1"/>
  <c r="S153" i="2" a="1"/>
  <c r="S153" i="2" s="1"/>
  <c r="S152" i="2" a="1"/>
  <c r="S152" i="2" s="1"/>
  <c r="S151" i="2" a="1"/>
  <c r="S151" i="2" s="1"/>
  <c r="S150" i="2" a="1"/>
  <c r="S150" i="2" s="1"/>
  <c r="S149" i="2" a="1"/>
  <c r="S149" i="2" s="1"/>
  <c r="S148" i="2" a="1"/>
  <c r="S148" i="2" s="1"/>
  <c r="S147" i="2" a="1"/>
  <c r="S147" i="2" s="1"/>
  <c r="S146" i="2" a="1"/>
  <c r="S146" i="2" s="1"/>
  <c r="S145" i="2" a="1"/>
  <c r="S145" i="2" s="1"/>
  <c r="S144" i="2" a="1"/>
  <c r="S144" i="2" s="1"/>
  <c r="S143" i="2" a="1"/>
  <c r="S143" i="2" s="1"/>
  <c r="S142" i="2" a="1"/>
  <c r="S142" i="2" s="1"/>
  <c r="S141" i="2" a="1"/>
  <c r="S141" i="2" s="1"/>
  <c r="S140" i="2" a="1"/>
  <c r="S140" i="2" s="1"/>
  <c r="S139" i="2" a="1"/>
  <c r="S139" i="2" s="1"/>
  <c r="S138" i="2" a="1"/>
  <c r="S138" i="2" s="1"/>
  <c r="S137" i="2" a="1"/>
  <c r="S137" i="2" s="1"/>
  <c r="S136" i="2" a="1"/>
  <c r="S136" i="2" s="1"/>
  <c r="S135" i="2" a="1"/>
  <c r="S135" i="2" s="1"/>
  <c r="S134" i="2" a="1"/>
  <c r="S134" i="2" s="1"/>
  <c r="S133" i="2" a="1"/>
  <c r="S133" i="2" s="1"/>
  <c r="S132" i="2" a="1"/>
  <c r="S132" i="2" s="1"/>
  <c r="S131" i="2" a="1"/>
  <c r="S131" i="2" s="1"/>
  <c r="S130" i="2" a="1"/>
  <c r="S130" i="2" s="1"/>
  <c r="S129" i="2" a="1"/>
  <c r="S129" i="2" s="1"/>
  <c r="S128" i="2" a="1"/>
  <c r="S128" i="2" s="1"/>
  <c r="S127" i="2" a="1"/>
  <c r="S127" i="2" s="1"/>
  <c r="S126" i="2" a="1"/>
  <c r="S126" i="2" s="1"/>
  <c r="S125" i="2" a="1"/>
  <c r="S125" i="2" s="1"/>
  <c r="S124" i="2" a="1"/>
  <c r="S124" i="2" s="1"/>
  <c r="S123" i="2" a="1"/>
  <c r="S123" i="2" s="1"/>
  <c r="S122" i="2" a="1"/>
  <c r="S122" i="2" s="1"/>
  <c r="S121" i="2" a="1"/>
  <c r="S121" i="2" s="1"/>
  <c r="S120" i="2" a="1"/>
  <c r="S120" i="2" s="1"/>
  <c r="S119" i="2" a="1"/>
  <c r="S119" i="2" s="1"/>
  <c r="S118" i="2" a="1"/>
  <c r="S118" i="2" s="1"/>
  <c r="S117" i="2" a="1"/>
  <c r="S117" i="2" s="1"/>
  <c r="S116" i="2" a="1"/>
  <c r="S116" i="2" s="1"/>
  <c r="S115" i="2" a="1"/>
  <c r="S115" i="2" s="1"/>
  <c r="S114" i="2" a="1"/>
  <c r="S114" i="2" s="1"/>
  <c r="S113" i="2" a="1"/>
  <c r="S113" i="2" s="1"/>
  <c r="S112" i="2" a="1"/>
  <c r="S112" i="2" s="1"/>
  <c r="S111" i="2" a="1"/>
  <c r="S111" i="2" s="1"/>
  <c r="R247" i="2" a="1"/>
  <c r="R247" i="2" s="1"/>
  <c r="R246" i="2" a="1"/>
  <c r="R246" i="2" s="1"/>
  <c r="R245" i="2" a="1"/>
  <c r="R245" i="2" s="1"/>
  <c r="R244" i="2" a="1"/>
  <c r="R244" i="2" s="1"/>
  <c r="R243" i="2" a="1"/>
  <c r="R243" i="2" s="1"/>
  <c r="R242" i="2" a="1"/>
  <c r="R242" i="2" s="1"/>
  <c r="R241" i="2" a="1"/>
  <c r="R241" i="2" s="1"/>
  <c r="R240" i="2" a="1"/>
  <c r="R240" i="2" s="1"/>
  <c r="R239" i="2" a="1"/>
  <c r="R239" i="2" s="1"/>
  <c r="R238" i="2" a="1"/>
  <c r="R238" i="2" s="1"/>
  <c r="R237" i="2" a="1"/>
  <c r="R237" i="2" s="1"/>
  <c r="R236" i="2" a="1"/>
  <c r="R236" i="2" s="1"/>
  <c r="R235" i="2" a="1"/>
  <c r="R235" i="2" s="1"/>
  <c r="R234" i="2" a="1"/>
  <c r="R234" i="2" s="1"/>
  <c r="R233" i="2" a="1"/>
  <c r="R233" i="2" s="1"/>
  <c r="R232" i="2" a="1"/>
  <c r="R232" i="2" s="1"/>
  <c r="R231" i="2" a="1"/>
  <c r="R231" i="2" s="1"/>
  <c r="R230" i="2" a="1"/>
  <c r="R230" i="2" s="1"/>
  <c r="R229" i="2" a="1"/>
  <c r="R229" i="2" s="1"/>
  <c r="R228" i="2" a="1"/>
  <c r="R228" i="2" s="1"/>
  <c r="R227" i="2" a="1"/>
  <c r="R227" i="2" s="1"/>
  <c r="R226" i="2" a="1"/>
  <c r="R226" i="2" s="1"/>
  <c r="R225" i="2" a="1"/>
  <c r="R225" i="2" s="1"/>
  <c r="R224" i="2" a="1"/>
  <c r="R224" i="2" s="1"/>
  <c r="R223" i="2" a="1"/>
  <c r="R223" i="2" s="1"/>
  <c r="R222" i="2" a="1"/>
  <c r="R222" i="2" s="1"/>
  <c r="R221" i="2" a="1"/>
  <c r="R221" i="2" s="1"/>
  <c r="R220" i="2" a="1"/>
  <c r="R220" i="2" s="1"/>
  <c r="R219" i="2" a="1"/>
  <c r="R219" i="2" s="1"/>
  <c r="R218" i="2" a="1"/>
  <c r="R218" i="2" s="1"/>
  <c r="R217" i="2" a="1"/>
  <c r="R217" i="2" s="1"/>
  <c r="R216" i="2" a="1"/>
  <c r="R216" i="2" s="1"/>
  <c r="R215" i="2" a="1"/>
  <c r="R215" i="2" s="1"/>
  <c r="R214" i="2" a="1"/>
  <c r="R214" i="2" s="1"/>
  <c r="R213" i="2" a="1"/>
  <c r="R213" i="2" s="1"/>
  <c r="R212" i="2" a="1"/>
  <c r="R212" i="2" s="1"/>
  <c r="R211" i="2" a="1"/>
  <c r="R211" i="2" s="1"/>
  <c r="R210" i="2" a="1"/>
  <c r="R210" i="2" s="1"/>
  <c r="R209" i="2" a="1"/>
  <c r="R209" i="2" s="1"/>
  <c r="R208" i="2" a="1"/>
  <c r="R208" i="2" s="1"/>
  <c r="R207" i="2" a="1"/>
  <c r="R207" i="2" s="1"/>
  <c r="R206" i="2" a="1"/>
  <c r="R206" i="2" s="1"/>
  <c r="R205" i="2" a="1"/>
  <c r="R205" i="2" s="1"/>
  <c r="R204" i="2" a="1"/>
  <c r="R204" i="2" s="1"/>
  <c r="R203" i="2" a="1"/>
  <c r="R203" i="2" s="1"/>
  <c r="R202" i="2" a="1"/>
  <c r="R202" i="2" s="1"/>
  <c r="R201" i="2" a="1"/>
  <c r="R201" i="2" s="1"/>
  <c r="R200" i="2" a="1"/>
  <c r="R200" i="2" s="1"/>
  <c r="R199" i="2" a="1"/>
  <c r="R199" i="2" s="1"/>
  <c r="R198" i="2" a="1"/>
  <c r="R198" i="2" s="1"/>
  <c r="R197" i="2" a="1"/>
  <c r="R197" i="2" s="1"/>
  <c r="R196" i="2" a="1"/>
  <c r="R196" i="2" s="1"/>
  <c r="R195" i="2" a="1"/>
  <c r="R195" i="2" s="1"/>
  <c r="R194" i="2" a="1"/>
  <c r="R194" i="2" s="1"/>
  <c r="R193" i="2" a="1"/>
  <c r="R193" i="2" s="1"/>
  <c r="R192" i="2" a="1"/>
  <c r="R192" i="2" s="1"/>
  <c r="R191" i="2" a="1"/>
  <c r="R191" i="2" s="1"/>
  <c r="R190" i="2" a="1"/>
  <c r="R190" i="2" s="1"/>
  <c r="R189" i="2" a="1"/>
  <c r="R189" i="2" s="1"/>
  <c r="R188" i="2" a="1"/>
  <c r="R188" i="2" s="1"/>
  <c r="R187" i="2" a="1"/>
  <c r="R187" i="2" s="1"/>
  <c r="R186" i="2" a="1"/>
  <c r="R186" i="2" s="1"/>
  <c r="R185" i="2" a="1"/>
  <c r="R185" i="2" s="1"/>
  <c r="R184" i="2" a="1"/>
  <c r="R184" i="2" s="1"/>
  <c r="R183" i="2" a="1"/>
  <c r="R183" i="2" s="1"/>
  <c r="R182" i="2" a="1"/>
  <c r="R182" i="2" s="1"/>
  <c r="R181" i="2" a="1"/>
  <c r="R181" i="2" s="1"/>
  <c r="R180" i="2" a="1"/>
  <c r="R180" i="2" s="1"/>
  <c r="R179" i="2" a="1"/>
  <c r="R179" i="2" s="1"/>
  <c r="R178" i="2" a="1"/>
  <c r="R178" i="2" s="1"/>
  <c r="R177" i="2" a="1"/>
  <c r="R177" i="2" s="1"/>
  <c r="R176" i="2" a="1"/>
  <c r="R176" i="2" s="1"/>
  <c r="R175" i="2" a="1"/>
  <c r="R175" i="2" s="1"/>
  <c r="R174" i="2" a="1"/>
  <c r="R174" i="2" s="1"/>
  <c r="R173" i="2" a="1"/>
  <c r="R173" i="2" s="1"/>
  <c r="R172" i="2" a="1"/>
  <c r="R172" i="2" s="1"/>
  <c r="R171" i="2" a="1"/>
  <c r="R171" i="2" s="1"/>
  <c r="R170" i="2" a="1"/>
  <c r="R170" i="2" s="1"/>
  <c r="R169" i="2" a="1"/>
  <c r="R169" i="2" s="1"/>
  <c r="R168" i="2" a="1"/>
  <c r="R168" i="2" s="1"/>
  <c r="R167" i="2" a="1"/>
  <c r="R167" i="2" s="1"/>
  <c r="R166" i="2" a="1"/>
  <c r="R166" i="2" s="1"/>
  <c r="R165" i="2" a="1"/>
  <c r="R165" i="2" s="1"/>
  <c r="R164" i="2" a="1"/>
  <c r="R164" i="2" s="1"/>
  <c r="R163" i="2" a="1"/>
  <c r="R163" i="2" s="1"/>
  <c r="R162" i="2" a="1"/>
  <c r="R162" i="2" s="1"/>
  <c r="R161" i="2" a="1"/>
  <c r="R161" i="2" s="1"/>
  <c r="R160" i="2" a="1"/>
  <c r="R160" i="2" s="1"/>
  <c r="R159" i="2" a="1"/>
  <c r="R159" i="2" s="1"/>
  <c r="R158" i="2" a="1"/>
  <c r="R158" i="2" s="1"/>
  <c r="R157" i="2" a="1"/>
  <c r="R157" i="2" s="1"/>
  <c r="R156" i="2" a="1"/>
  <c r="R156" i="2" s="1"/>
  <c r="R155" i="2" a="1"/>
  <c r="R155" i="2" s="1"/>
  <c r="R154" i="2" a="1"/>
  <c r="R154" i="2" s="1"/>
  <c r="R153" i="2" a="1"/>
  <c r="R153" i="2" s="1"/>
  <c r="R152" i="2" a="1"/>
  <c r="R152" i="2" s="1"/>
  <c r="R151" i="2" a="1"/>
  <c r="R151" i="2" s="1"/>
  <c r="R150" i="2" a="1"/>
  <c r="R150" i="2" s="1"/>
  <c r="R149" i="2" a="1"/>
  <c r="R149" i="2" s="1"/>
  <c r="R148" i="2" a="1"/>
  <c r="R148" i="2" s="1"/>
  <c r="R147" i="2" a="1"/>
  <c r="R147" i="2" s="1"/>
  <c r="R146" i="2" a="1"/>
  <c r="R146" i="2" s="1"/>
  <c r="R145" i="2" a="1"/>
  <c r="R145" i="2" s="1"/>
  <c r="R144" i="2" a="1"/>
  <c r="R144" i="2" s="1"/>
  <c r="R143" i="2" a="1"/>
  <c r="R143" i="2" s="1"/>
  <c r="R142" i="2" a="1"/>
  <c r="R142" i="2" s="1"/>
  <c r="R141" i="2" a="1"/>
  <c r="R141" i="2" s="1"/>
  <c r="R140" i="2" a="1"/>
  <c r="R140" i="2" s="1"/>
  <c r="R139" i="2" a="1"/>
  <c r="R139" i="2" s="1"/>
  <c r="R138" i="2" a="1"/>
  <c r="R138" i="2" s="1"/>
  <c r="R137" i="2" a="1"/>
  <c r="R137" i="2" s="1"/>
  <c r="R136" i="2" a="1"/>
  <c r="R136" i="2" s="1"/>
  <c r="R135" i="2" a="1"/>
  <c r="R135" i="2" s="1"/>
  <c r="R134" i="2" a="1"/>
  <c r="R134" i="2" s="1"/>
  <c r="R133" i="2" a="1"/>
  <c r="R133" i="2" s="1"/>
  <c r="R132" i="2" a="1"/>
  <c r="R132" i="2" s="1"/>
  <c r="R131" i="2" a="1"/>
  <c r="R131" i="2" s="1"/>
  <c r="R130" i="2" a="1"/>
  <c r="R130" i="2" s="1"/>
  <c r="R129" i="2" a="1"/>
  <c r="R129" i="2" s="1"/>
  <c r="R128" i="2" a="1"/>
  <c r="R128" i="2" s="1"/>
  <c r="R127" i="2" a="1"/>
  <c r="R127" i="2" s="1"/>
  <c r="R126" i="2" a="1"/>
  <c r="R126" i="2" s="1"/>
  <c r="R125" i="2" a="1"/>
  <c r="R125" i="2" s="1"/>
  <c r="R124" i="2" a="1"/>
  <c r="R124" i="2" s="1"/>
  <c r="R123" i="2" a="1"/>
  <c r="R123" i="2" s="1"/>
  <c r="R122" i="2" a="1"/>
  <c r="R122" i="2" s="1"/>
  <c r="R121" i="2" a="1"/>
  <c r="R121" i="2" s="1"/>
  <c r="R120" i="2" a="1"/>
  <c r="R120" i="2" s="1"/>
  <c r="R119" i="2" a="1"/>
  <c r="R119" i="2" s="1"/>
  <c r="R118" i="2" a="1"/>
  <c r="R118" i="2" s="1"/>
  <c r="R117" i="2" a="1"/>
  <c r="R117" i="2" s="1"/>
  <c r="R116" i="2" a="1"/>
  <c r="R116" i="2" s="1"/>
  <c r="R115" i="2" a="1"/>
  <c r="R115" i="2" s="1"/>
  <c r="R114" i="2" a="1"/>
  <c r="R114" i="2" s="1"/>
  <c r="R113" i="2" a="1"/>
  <c r="R113" i="2" s="1"/>
  <c r="R112" i="2" a="1"/>
  <c r="R112" i="2" s="1"/>
  <c r="R111" i="2" a="1"/>
  <c r="R111" i="2" s="1"/>
  <c r="Q247" i="2" a="1"/>
  <c r="Q247" i="2" s="1"/>
  <c r="Q246" i="2" a="1"/>
  <c r="Q246" i="2" s="1"/>
  <c r="Q245" i="2" a="1"/>
  <c r="Q245" i="2" s="1"/>
  <c r="Q244" i="2" a="1"/>
  <c r="Q244" i="2" s="1"/>
  <c r="Q243" i="2" a="1"/>
  <c r="Q243" i="2" s="1"/>
  <c r="Q242" i="2" a="1"/>
  <c r="Q242" i="2" s="1"/>
  <c r="Q241" i="2" a="1"/>
  <c r="Q241" i="2" s="1"/>
  <c r="Q240" i="2" a="1"/>
  <c r="Q240" i="2" s="1"/>
  <c r="Q239" i="2" a="1"/>
  <c r="Q239" i="2" s="1"/>
  <c r="Q238" i="2" a="1"/>
  <c r="Q238" i="2" s="1"/>
  <c r="Q237" i="2" a="1"/>
  <c r="Q237" i="2" s="1"/>
  <c r="Q236" i="2" a="1"/>
  <c r="Q236" i="2" s="1"/>
  <c r="Q235" i="2" a="1"/>
  <c r="Q235" i="2" s="1"/>
  <c r="Q234" i="2" a="1"/>
  <c r="Q234" i="2" s="1"/>
  <c r="Q233" i="2" a="1"/>
  <c r="Q233" i="2" s="1"/>
  <c r="Q232" i="2" a="1"/>
  <c r="Q232" i="2" s="1"/>
  <c r="Q231" i="2" a="1"/>
  <c r="Q231" i="2" s="1"/>
  <c r="Q230" i="2" a="1"/>
  <c r="Q230" i="2" s="1"/>
  <c r="Q229" i="2" a="1"/>
  <c r="Q229" i="2" s="1"/>
  <c r="Q228" i="2" a="1"/>
  <c r="Q228" i="2" s="1"/>
  <c r="Q227" i="2" a="1"/>
  <c r="Q227" i="2" s="1"/>
  <c r="Q226" i="2" a="1"/>
  <c r="Q226" i="2" s="1"/>
  <c r="Q225" i="2" a="1"/>
  <c r="Q225" i="2" s="1"/>
  <c r="Q224" i="2" a="1"/>
  <c r="Q224" i="2" s="1"/>
  <c r="Q223" i="2" a="1"/>
  <c r="Q223" i="2" s="1"/>
  <c r="Q222" i="2" a="1"/>
  <c r="Q222" i="2" s="1"/>
  <c r="Q221" i="2" a="1"/>
  <c r="Q221" i="2" s="1"/>
  <c r="Q220" i="2" a="1"/>
  <c r="Q220" i="2" s="1"/>
  <c r="Q219" i="2" a="1"/>
  <c r="Q219" i="2" s="1"/>
  <c r="Q218" i="2" a="1"/>
  <c r="Q218" i="2" s="1"/>
  <c r="Q217" i="2" a="1"/>
  <c r="Q217" i="2" s="1"/>
  <c r="Q216" i="2" a="1"/>
  <c r="Q216" i="2" s="1"/>
  <c r="Q215" i="2" a="1"/>
  <c r="Q215" i="2" s="1"/>
  <c r="Q214" i="2" a="1"/>
  <c r="Q214" i="2" s="1"/>
  <c r="Q213" i="2" a="1"/>
  <c r="Q213" i="2" s="1"/>
  <c r="Q212" i="2" a="1"/>
  <c r="Q212" i="2" s="1"/>
  <c r="Q211" i="2" a="1"/>
  <c r="Q211" i="2" s="1"/>
  <c r="Q210" i="2" a="1"/>
  <c r="Q210" i="2" s="1"/>
  <c r="Q209" i="2" a="1"/>
  <c r="Q209" i="2" s="1"/>
  <c r="Q208" i="2" a="1"/>
  <c r="Q208" i="2" s="1"/>
  <c r="Q207" i="2" a="1"/>
  <c r="Q207" i="2" s="1"/>
  <c r="Q206" i="2" a="1"/>
  <c r="Q206" i="2" s="1"/>
  <c r="Q205" i="2" a="1"/>
  <c r="Q205" i="2" s="1"/>
  <c r="Q204" i="2" a="1"/>
  <c r="Q204" i="2" s="1"/>
  <c r="Q203" i="2" a="1"/>
  <c r="Q203" i="2" s="1"/>
  <c r="Q202" i="2" a="1"/>
  <c r="Q202" i="2" s="1"/>
  <c r="Q201" i="2" a="1"/>
  <c r="Q201" i="2" s="1"/>
  <c r="Q200" i="2" a="1"/>
  <c r="Q200" i="2" s="1"/>
  <c r="Q199" i="2" a="1"/>
  <c r="Q199" i="2" s="1"/>
  <c r="Q198" i="2" a="1"/>
  <c r="Q198" i="2" s="1"/>
  <c r="Q197" i="2" a="1"/>
  <c r="Q197" i="2" s="1"/>
  <c r="Q196" i="2" a="1"/>
  <c r="Q196" i="2" s="1"/>
  <c r="Q195" i="2" a="1"/>
  <c r="Q195" i="2" s="1"/>
  <c r="Q194" i="2" a="1"/>
  <c r="Q194" i="2" s="1"/>
  <c r="Q193" i="2" a="1"/>
  <c r="Q193" i="2" s="1"/>
  <c r="Q192" i="2" a="1"/>
  <c r="Q192" i="2" s="1"/>
  <c r="Q191" i="2" a="1"/>
  <c r="Q191" i="2" s="1"/>
  <c r="Q190" i="2" a="1"/>
  <c r="Q190" i="2" s="1"/>
  <c r="Q189" i="2" a="1"/>
  <c r="Q189" i="2" s="1"/>
  <c r="Q188" i="2" a="1"/>
  <c r="Q188" i="2" s="1"/>
  <c r="Q187" i="2" a="1"/>
  <c r="Q187" i="2" s="1"/>
  <c r="Q186" i="2" a="1"/>
  <c r="Q186" i="2" s="1"/>
  <c r="Q185" i="2" a="1"/>
  <c r="Q185" i="2" s="1"/>
  <c r="Q184" i="2" a="1"/>
  <c r="Q184" i="2" s="1"/>
  <c r="Q183" i="2" a="1"/>
  <c r="Q183" i="2" s="1"/>
  <c r="Q182" i="2" a="1"/>
  <c r="Q182" i="2" s="1"/>
  <c r="Q181" i="2" a="1"/>
  <c r="Q181" i="2" s="1"/>
  <c r="Q180" i="2" a="1"/>
  <c r="Q180" i="2" s="1"/>
  <c r="Q179" i="2" a="1"/>
  <c r="Q179" i="2" s="1"/>
  <c r="Q178" i="2" a="1"/>
  <c r="Q178" i="2" s="1"/>
  <c r="Q177" i="2" a="1"/>
  <c r="Q177" i="2" s="1"/>
  <c r="Q176" i="2" a="1"/>
  <c r="Q176" i="2" s="1"/>
  <c r="Q175" i="2" a="1"/>
  <c r="Q175" i="2" s="1"/>
  <c r="Q174" i="2" a="1"/>
  <c r="Q174" i="2" s="1"/>
  <c r="Q173" i="2" a="1"/>
  <c r="Q173" i="2" s="1"/>
  <c r="Q172" i="2" a="1"/>
  <c r="Q172" i="2" s="1"/>
  <c r="Q171" i="2" a="1"/>
  <c r="Q171" i="2" s="1"/>
  <c r="Q170" i="2" a="1"/>
  <c r="Q170" i="2" s="1"/>
  <c r="Q169" i="2" a="1"/>
  <c r="Q169" i="2" s="1"/>
  <c r="Q168" i="2" a="1"/>
  <c r="Q168" i="2" s="1"/>
  <c r="Q167" i="2" a="1"/>
  <c r="Q167" i="2" s="1"/>
  <c r="Q166" i="2" a="1"/>
  <c r="Q166" i="2" s="1"/>
  <c r="Q165" i="2" a="1"/>
  <c r="Q165" i="2" s="1"/>
  <c r="Q164" i="2" a="1"/>
  <c r="Q164" i="2" s="1"/>
  <c r="Q163" i="2" a="1"/>
  <c r="Q163" i="2" s="1"/>
  <c r="Q162" i="2" a="1"/>
  <c r="Q162" i="2" s="1"/>
  <c r="Q161" i="2" a="1"/>
  <c r="Q161" i="2" s="1"/>
  <c r="Q160" i="2" a="1"/>
  <c r="Q160" i="2" s="1"/>
  <c r="Q159" i="2" a="1"/>
  <c r="Q159" i="2" s="1"/>
  <c r="Q158" i="2" a="1"/>
  <c r="Q158" i="2" s="1"/>
  <c r="Q157" i="2" a="1"/>
  <c r="Q157" i="2" s="1"/>
  <c r="Q156" i="2" a="1"/>
  <c r="Q156" i="2" s="1"/>
  <c r="Q155" i="2" a="1"/>
  <c r="Q155" i="2" s="1"/>
  <c r="Q154" i="2" a="1"/>
  <c r="Q154" i="2" s="1"/>
  <c r="Q153" i="2" a="1"/>
  <c r="Q153" i="2" s="1"/>
  <c r="Q152" i="2" a="1"/>
  <c r="Q152" i="2" s="1"/>
  <c r="Q151" i="2" a="1"/>
  <c r="Q151" i="2" s="1"/>
  <c r="Q150" i="2" a="1"/>
  <c r="Q150" i="2" s="1"/>
  <c r="Q149" i="2" a="1"/>
  <c r="Q149" i="2" s="1"/>
  <c r="Q148" i="2" a="1"/>
  <c r="Q148" i="2" s="1"/>
  <c r="Q147" i="2" a="1"/>
  <c r="Q147" i="2" s="1"/>
  <c r="Q146" i="2" a="1"/>
  <c r="Q146" i="2" s="1"/>
  <c r="Q145" i="2" a="1"/>
  <c r="Q145" i="2" s="1"/>
  <c r="Q144" i="2" a="1"/>
  <c r="Q144" i="2" s="1"/>
  <c r="Q143" i="2" a="1"/>
  <c r="Q143" i="2" s="1"/>
  <c r="Q142" i="2" a="1"/>
  <c r="Q142" i="2" s="1"/>
  <c r="Q141" i="2" a="1"/>
  <c r="Q141" i="2" s="1"/>
  <c r="Q140" i="2" a="1"/>
  <c r="Q140" i="2" s="1"/>
  <c r="Q139" i="2" a="1"/>
  <c r="Q139" i="2" s="1"/>
  <c r="Q138" i="2" a="1"/>
  <c r="Q138" i="2" s="1"/>
  <c r="Q137" i="2" a="1"/>
  <c r="Q137" i="2" s="1"/>
  <c r="Q136" i="2" a="1"/>
  <c r="Q136" i="2" s="1"/>
  <c r="Q135" i="2" a="1"/>
  <c r="Q135" i="2" s="1"/>
  <c r="Q134" i="2" a="1"/>
  <c r="Q134" i="2" s="1"/>
  <c r="Q133" i="2" a="1"/>
  <c r="Q133" i="2" s="1"/>
  <c r="Q132" i="2" a="1"/>
  <c r="Q132" i="2" s="1"/>
  <c r="Q131" i="2" a="1"/>
  <c r="Q131" i="2" s="1"/>
  <c r="Q130" i="2" a="1"/>
  <c r="Q130" i="2" s="1"/>
  <c r="Q129" i="2" a="1"/>
  <c r="Q129" i="2" s="1"/>
  <c r="Q128" i="2" a="1"/>
  <c r="Q128" i="2" s="1"/>
  <c r="Q127" i="2" a="1"/>
  <c r="Q127" i="2" s="1"/>
  <c r="Q126" i="2" a="1"/>
  <c r="Q126" i="2" s="1"/>
  <c r="Q125" i="2" a="1"/>
  <c r="Q125" i="2" s="1"/>
  <c r="Q124" i="2" a="1"/>
  <c r="Q124" i="2" s="1"/>
  <c r="Q123" i="2" a="1"/>
  <c r="Q123" i="2" s="1"/>
  <c r="Q122" i="2" a="1"/>
  <c r="Q122" i="2" s="1"/>
  <c r="Q121" i="2" a="1"/>
  <c r="Q121" i="2" s="1"/>
  <c r="Q120" i="2" a="1"/>
  <c r="Q120" i="2" s="1"/>
  <c r="Q119" i="2" a="1"/>
  <c r="Q119" i="2" s="1"/>
  <c r="Q118" i="2" a="1"/>
  <c r="Q118" i="2" s="1"/>
  <c r="Q117" i="2" a="1"/>
  <c r="Q117" i="2" s="1"/>
  <c r="Q116" i="2" a="1"/>
  <c r="Q116" i="2" s="1"/>
  <c r="Q115" i="2" a="1"/>
  <c r="Q115" i="2" s="1"/>
  <c r="Q114" i="2" a="1"/>
  <c r="Q114" i="2" s="1"/>
  <c r="Q113" i="2" a="1"/>
  <c r="Q113" i="2" s="1"/>
  <c r="Q112" i="2" a="1"/>
  <c r="Q112" i="2" s="1"/>
  <c r="Q111" i="2" a="1"/>
  <c r="Q111" i="2" s="1"/>
  <c r="P247" i="2" a="1"/>
  <c r="P247" i="2" s="1"/>
  <c r="P246" i="2" a="1"/>
  <c r="P246" i="2" s="1"/>
  <c r="P245" i="2" a="1"/>
  <c r="P245" i="2" s="1"/>
  <c r="P244" i="2" a="1"/>
  <c r="P244" i="2" s="1"/>
  <c r="P243" i="2" a="1"/>
  <c r="P243" i="2" s="1"/>
  <c r="P242" i="2" a="1"/>
  <c r="P242" i="2" s="1"/>
  <c r="P241" i="2" a="1"/>
  <c r="P241" i="2" s="1"/>
  <c r="P240" i="2" a="1"/>
  <c r="P240" i="2" s="1"/>
  <c r="P239" i="2" a="1"/>
  <c r="P239" i="2" s="1"/>
  <c r="P238" i="2" a="1"/>
  <c r="P238" i="2" s="1"/>
  <c r="P237" i="2" a="1"/>
  <c r="P237" i="2" s="1"/>
  <c r="P236" i="2" a="1"/>
  <c r="P236" i="2" s="1"/>
  <c r="P235" i="2" a="1"/>
  <c r="P235" i="2" s="1"/>
  <c r="P234" i="2" a="1"/>
  <c r="P234" i="2" s="1"/>
  <c r="P233" i="2" a="1"/>
  <c r="P233" i="2" s="1"/>
  <c r="P232" i="2" a="1"/>
  <c r="P232" i="2" s="1"/>
  <c r="P231" i="2" a="1"/>
  <c r="P231" i="2" s="1"/>
  <c r="P230" i="2" a="1"/>
  <c r="P230" i="2" s="1"/>
  <c r="P229" i="2" a="1"/>
  <c r="P229" i="2" s="1"/>
  <c r="P228" i="2" a="1"/>
  <c r="P228" i="2" s="1"/>
  <c r="P227" i="2" a="1"/>
  <c r="P227" i="2" s="1"/>
  <c r="P226" i="2" a="1"/>
  <c r="P226" i="2" s="1"/>
  <c r="P225" i="2" a="1"/>
  <c r="P225" i="2" s="1"/>
  <c r="P224" i="2" a="1"/>
  <c r="P224" i="2" s="1"/>
  <c r="P223" i="2" a="1"/>
  <c r="P223" i="2" s="1"/>
  <c r="P222" i="2" a="1"/>
  <c r="P222" i="2" s="1"/>
  <c r="P221" i="2" a="1"/>
  <c r="P221" i="2" s="1"/>
  <c r="P220" i="2" a="1"/>
  <c r="P220" i="2" s="1"/>
  <c r="P219" i="2" a="1"/>
  <c r="P219" i="2" s="1"/>
  <c r="P218" i="2" a="1"/>
  <c r="P218" i="2" s="1"/>
  <c r="P217" i="2" a="1"/>
  <c r="P217" i="2" s="1"/>
  <c r="P216" i="2" a="1"/>
  <c r="P216" i="2" s="1"/>
  <c r="P215" i="2" a="1"/>
  <c r="P215" i="2" s="1"/>
  <c r="P214" i="2" a="1"/>
  <c r="P214" i="2" s="1"/>
  <c r="P213" i="2" a="1"/>
  <c r="P213" i="2" s="1"/>
  <c r="P212" i="2" a="1"/>
  <c r="P212" i="2" s="1"/>
  <c r="P211" i="2" a="1"/>
  <c r="P211" i="2" s="1"/>
  <c r="P210" i="2" a="1"/>
  <c r="P210" i="2" s="1"/>
  <c r="P209" i="2" a="1"/>
  <c r="P209" i="2" s="1"/>
  <c r="P208" i="2" a="1"/>
  <c r="P208" i="2" s="1"/>
  <c r="P207" i="2" a="1"/>
  <c r="P207" i="2" s="1"/>
  <c r="P206" i="2" a="1"/>
  <c r="P206" i="2" s="1"/>
  <c r="P205" i="2" a="1"/>
  <c r="P205" i="2" s="1"/>
  <c r="P204" i="2" a="1"/>
  <c r="P204" i="2" s="1"/>
  <c r="P203" i="2" a="1"/>
  <c r="P203" i="2" s="1"/>
  <c r="P202" i="2" a="1"/>
  <c r="P202" i="2" s="1"/>
  <c r="P201" i="2" a="1"/>
  <c r="P201" i="2" s="1"/>
  <c r="P200" i="2" a="1"/>
  <c r="P200" i="2" s="1"/>
  <c r="P199" i="2" a="1"/>
  <c r="P199" i="2" s="1"/>
  <c r="P198" i="2" a="1"/>
  <c r="P198" i="2" s="1"/>
  <c r="P197" i="2" a="1"/>
  <c r="P197" i="2" s="1"/>
  <c r="P196" i="2" a="1"/>
  <c r="P196" i="2" s="1"/>
  <c r="P195" i="2" a="1"/>
  <c r="P195" i="2" s="1"/>
  <c r="P194" i="2" a="1"/>
  <c r="P194" i="2" s="1"/>
  <c r="P193" i="2" a="1"/>
  <c r="P193" i="2" s="1"/>
  <c r="P192" i="2" a="1"/>
  <c r="P192" i="2" s="1"/>
  <c r="P191" i="2" a="1"/>
  <c r="P191" i="2" s="1"/>
  <c r="P190" i="2" a="1"/>
  <c r="P190" i="2" s="1"/>
  <c r="P189" i="2" a="1"/>
  <c r="P189" i="2" s="1"/>
  <c r="P188" i="2" a="1"/>
  <c r="P188" i="2" s="1"/>
  <c r="P187" i="2" a="1"/>
  <c r="P187" i="2" s="1"/>
  <c r="P186" i="2" a="1"/>
  <c r="P186" i="2" s="1"/>
  <c r="P185" i="2" a="1"/>
  <c r="P185" i="2" s="1"/>
  <c r="P184" i="2" a="1"/>
  <c r="P184" i="2" s="1"/>
  <c r="P183" i="2" a="1"/>
  <c r="P183" i="2" s="1"/>
  <c r="P182" i="2" a="1"/>
  <c r="P182" i="2" s="1"/>
  <c r="P181" i="2" a="1"/>
  <c r="P181" i="2" s="1"/>
  <c r="P180" i="2" a="1"/>
  <c r="P180" i="2" s="1"/>
  <c r="P179" i="2" a="1"/>
  <c r="P179" i="2" s="1"/>
  <c r="P178" i="2" a="1"/>
  <c r="P178" i="2" s="1"/>
  <c r="P177" i="2" a="1"/>
  <c r="P177" i="2" s="1"/>
  <c r="P176" i="2" a="1"/>
  <c r="P176" i="2" s="1"/>
  <c r="P175" i="2" a="1"/>
  <c r="P175" i="2" s="1"/>
  <c r="P174" i="2" a="1"/>
  <c r="P174" i="2" s="1"/>
  <c r="P173" i="2" a="1"/>
  <c r="P173" i="2" s="1"/>
  <c r="P172" i="2" a="1"/>
  <c r="P172" i="2" s="1"/>
  <c r="P171" i="2" a="1"/>
  <c r="P171" i="2" s="1"/>
  <c r="P170" i="2" a="1"/>
  <c r="P170" i="2" s="1"/>
  <c r="P169" i="2" a="1"/>
  <c r="P169" i="2" s="1"/>
  <c r="P168" i="2" a="1"/>
  <c r="P168" i="2" s="1"/>
  <c r="P167" i="2" a="1"/>
  <c r="P167" i="2" s="1"/>
  <c r="P166" i="2" a="1"/>
  <c r="P166" i="2" s="1"/>
  <c r="P165" i="2" a="1"/>
  <c r="P165" i="2" s="1"/>
  <c r="P164" i="2" a="1"/>
  <c r="P164" i="2" s="1"/>
  <c r="P163" i="2" a="1"/>
  <c r="P163" i="2" s="1"/>
  <c r="P162" i="2" a="1"/>
  <c r="P162" i="2" s="1"/>
  <c r="P161" i="2" a="1"/>
  <c r="P161" i="2" s="1"/>
  <c r="P160" i="2" a="1"/>
  <c r="P160" i="2" s="1"/>
  <c r="P159" i="2" a="1"/>
  <c r="P159" i="2" s="1"/>
  <c r="P158" i="2" a="1"/>
  <c r="P158" i="2" s="1"/>
  <c r="P157" i="2" a="1"/>
  <c r="P157" i="2" s="1"/>
  <c r="P156" i="2" a="1"/>
  <c r="P156" i="2" s="1"/>
  <c r="P155" i="2" a="1"/>
  <c r="P155" i="2" s="1"/>
  <c r="P154" i="2" a="1"/>
  <c r="P154" i="2" s="1"/>
  <c r="P153" i="2" a="1"/>
  <c r="P153" i="2" s="1"/>
  <c r="P152" i="2" a="1"/>
  <c r="P152" i="2" s="1"/>
  <c r="P151" i="2" a="1"/>
  <c r="P151" i="2" s="1"/>
  <c r="P150" i="2" a="1"/>
  <c r="P150" i="2" s="1"/>
  <c r="P149" i="2" a="1"/>
  <c r="P149" i="2" s="1"/>
  <c r="P148" i="2" a="1"/>
  <c r="P148" i="2" s="1"/>
  <c r="P147" i="2" a="1"/>
  <c r="P147" i="2" s="1"/>
  <c r="P146" i="2" a="1"/>
  <c r="P146" i="2" s="1"/>
  <c r="P145" i="2" a="1"/>
  <c r="P145" i="2" s="1"/>
  <c r="P144" i="2" a="1"/>
  <c r="P144" i="2" s="1"/>
  <c r="P143" i="2" a="1"/>
  <c r="P143" i="2" s="1"/>
  <c r="P142" i="2" a="1"/>
  <c r="P142" i="2" s="1"/>
  <c r="P141" i="2" a="1"/>
  <c r="P141" i="2" s="1"/>
  <c r="P140" i="2" a="1"/>
  <c r="P140" i="2" s="1"/>
  <c r="P139" i="2" a="1"/>
  <c r="P139" i="2" s="1"/>
  <c r="P138" i="2" a="1"/>
  <c r="P138" i="2" s="1"/>
  <c r="P137" i="2" a="1"/>
  <c r="P137" i="2" s="1"/>
  <c r="P136" i="2" a="1"/>
  <c r="P136" i="2" s="1"/>
  <c r="P135" i="2" a="1"/>
  <c r="P135" i="2" s="1"/>
  <c r="P134" i="2" a="1"/>
  <c r="P134" i="2" s="1"/>
  <c r="P133" i="2" a="1"/>
  <c r="P133" i="2" s="1"/>
  <c r="P132" i="2" a="1"/>
  <c r="P132" i="2" s="1"/>
  <c r="P131" i="2" a="1"/>
  <c r="P131" i="2" s="1"/>
  <c r="P130" i="2" a="1"/>
  <c r="P130" i="2" s="1"/>
  <c r="P129" i="2" a="1"/>
  <c r="P129" i="2" s="1"/>
  <c r="P128" i="2" a="1"/>
  <c r="P128" i="2" s="1"/>
  <c r="P127" i="2" a="1"/>
  <c r="P127" i="2" s="1"/>
  <c r="P126" i="2" a="1"/>
  <c r="P126" i="2" s="1"/>
  <c r="P125" i="2" a="1"/>
  <c r="P125" i="2" s="1"/>
  <c r="P124" i="2" a="1"/>
  <c r="P124" i="2" s="1"/>
  <c r="P123" i="2" a="1"/>
  <c r="P123" i="2" s="1"/>
  <c r="P122" i="2" a="1"/>
  <c r="P122" i="2" s="1"/>
  <c r="P121" i="2" a="1"/>
  <c r="P121" i="2" s="1"/>
  <c r="P120" i="2" a="1"/>
  <c r="P120" i="2" s="1"/>
  <c r="P119" i="2" a="1"/>
  <c r="P119" i="2" s="1"/>
  <c r="P118" i="2" a="1"/>
  <c r="P118" i="2" s="1"/>
  <c r="P117" i="2" a="1"/>
  <c r="P117" i="2" s="1"/>
  <c r="P116" i="2" a="1"/>
  <c r="P116" i="2" s="1"/>
  <c r="P115" i="2" a="1"/>
  <c r="P115" i="2" s="1"/>
  <c r="P114" i="2" a="1"/>
  <c r="P114" i="2" s="1"/>
  <c r="P113" i="2" a="1"/>
  <c r="P113" i="2" s="1"/>
  <c r="P112" i="2" a="1"/>
  <c r="P112" i="2" s="1"/>
  <c r="P111" i="2" a="1"/>
  <c r="P111" i="2" s="1"/>
  <c r="O247" i="2" a="1"/>
  <c r="O247" i="2" s="1"/>
  <c r="O246" i="2" a="1"/>
  <c r="O246" i="2" s="1"/>
  <c r="O245" i="2" a="1"/>
  <c r="O245" i="2" s="1"/>
  <c r="O244" i="2" a="1"/>
  <c r="O244" i="2" s="1"/>
  <c r="O243" i="2" a="1"/>
  <c r="O243" i="2" s="1"/>
  <c r="O242" i="2" a="1"/>
  <c r="O242" i="2" s="1"/>
  <c r="O241" i="2" a="1"/>
  <c r="O241" i="2" s="1"/>
  <c r="O240" i="2" a="1"/>
  <c r="O240" i="2" s="1"/>
  <c r="O239" i="2" a="1"/>
  <c r="O239" i="2" s="1"/>
  <c r="O238" i="2" a="1"/>
  <c r="O238" i="2" s="1"/>
  <c r="O237" i="2" a="1"/>
  <c r="O237" i="2" s="1"/>
  <c r="O236" i="2" a="1"/>
  <c r="O236" i="2" s="1"/>
  <c r="O235" i="2" a="1"/>
  <c r="O235" i="2" s="1"/>
  <c r="O234" i="2" a="1"/>
  <c r="O234" i="2" s="1"/>
  <c r="O233" i="2" a="1"/>
  <c r="O233" i="2" s="1"/>
  <c r="O232" i="2" a="1"/>
  <c r="O232" i="2" s="1"/>
  <c r="O231" i="2" a="1"/>
  <c r="O231" i="2" s="1"/>
  <c r="O230" i="2" a="1"/>
  <c r="O230" i="2" s="1"/>
  <c r="O229" i="2" a="1"/>
  <c r="O229" i="2" s="1"/>
  <c r="O228" i="2" a="1"/>
  <c r="O228" i="2" s="1"/>
  <c r="O227" i="2" a="1"/>
  <c r="O227" i="2" s="1"/>
  <c r="O226" i="2" a="1"/>
  <c r="O226" i="2" s="1"/>
  <c r="O225" i="2" a="1"/>
  <c r="O225" i="2" s="1"/>
  <c r="O224" i="2" a="1"/>
  <c r="O224" i="2" s="1"/>
  <c r="O223" i="2" a="1"/>
  <c r="O223" i="2" s="1"/>
  <c r="O222" i="2" a="1"/>
  <c r="O222" i="2" s="1"/>
  <c r="O221" i="2" a="1"/>
  <c r="O221" i="2" s="1"/>
  <c r="O220" i="2" a="1"/>
  <c r="O220" i="2" s="1"/>
  <c r="O219" i="2" a="1"/>
  <c r="O219" i="2" s="1"/>
  <c r="O218" i="2" a="1"/>
  <c r="O218" i="2" s="1"/>
  <c r="O217" i="2" a="1"/>
  <c r="O217" i="2" s="1"/>
  <c r="O216" i="2" a="1"/>
  <c r="O216" i="2" s="1"/>
  <c r="O215" i="2" a="1"/>
  <c r="O215" i="2" s="1"/>
  <c r="O214" i="2" a="1"/>
  <c r="O214" i="2" s="1"/>
  <c r="O213" i="2" a="1"/>
  <c r="O213" i="2" s="1"/>
  <c r="O212" i="2" a="1"/>
  <c r="O212" i="2" s="1"/>
  <c r="O211" i="2" a="1"/>
  <c r="O211" i="2" s="1"/>
  <c r="O210" i="2" a="1"/>
  <c r="O210" i="2" s="1"/>
  <c r="O209" i="2" a="1"/>
  <c r="O209" i="2" s="1"/>
  <c r="O208" i="2" a="1"/>
  <c r="O208" i="2" s="1"/>
  <c r="O207" i="2" a="1"/>
  <c r="O207" i="2" s="1"/>
  <c r="O206" i="2" a="1"/>
  <c r="O206" i="2" s="1"/>
  <c r="O205" i="2" a="1"/>
  <c r="O205" i="2" s="1"/>
  <c r="O204" i="2" a="1"/>
  <c r="O204" i="2" s="1"/>
  <c r="O203" i="2" a="1"/>
  <c r="O203" i="2" s="1"/>
  <c r="O202" i="2" a="1"/>
  <c r="O202" i="2" s="1"/>
  <c r="O201" i="2" a="1"/>
  <c r="O201" i="2" s="1"/>
  <c r="O200" i="2" a="1"/>
  <c r="O200" i="2" s="1"/>
  <c r="O199" i="2" a="1"/>
  <c r="O199" i="2" s="1"/>
  <c r="O198" i="2" a="1"/>
  <c r="O198" i="2" s="1"/>
  <c r="O197" i="2" a="1"/>
  <c r="O197" i="2" s="1"/>
  <c r="O196" i="2" a="1"/>
  <c r="O196" i="2" s="1"/>
  <c r="O195" i="2" a="1"/>
  <c r="O195" i="2" s="1"/>
  <c r="O194" i="2" a="1"/>
  <c r="O194" i="2" s="1"/>
  <c r="O193" i="2" a="1"/>
  <c r="O193" i="2" s="1"/>
  <c r="O192" i="2" a="1"/>
  <c r="O192" i="2" s="1"/>
  <c r="O191" i="2" a="1"/>
  <c r="O191" i="2" s="1"/>
  <c r="O190" i="2" a="1"/>
  <c r="O190" i="2" s="1"/>
  <c r="O189" i="2" a="1"/>
  <c r="O189" i="2" s="1"/>
  <c r="O188" i="2" a="1"/>
  <c r="O188" i="2" s="1"/>
  <c r="O187" i="2" a="1"/>
  <c r="O187" i="2" s="1"/>
  <c r="O186" i="2" a="1"/>
  <c r="O186" i="2" s="1"/>
  <c r="O185" i="2" a="1"/>
  <c r="O185" i="2" s="1"/>
  <c r="O184" i="2" a="1"/>
  <c r="O184" i="2" s="1"/>
  <c r="O183" i="2" a="1"/>
  <c r="O183" i="2" s="1"/>
  <c r="O182" i="2" a="1"/>
  <c r="O182" i="2" s="1"/>
  <c r="O181" i="2" a="1"/>
  <c r="O181" i="2" s="1"/>
  <c r="O180" i="2" a="1"/>
  <c r="O180" i="2" s="1"/>
  <c r="O179" i="2" a="1"/>
  <c r="O179" i="2" s="1"/>
  <c r="O178" i="2" a="1"/>
  <c r="O178" i="2" s="1"/>
  <c r="O177" i="2" a="1"/>
  <c r="O177" i="2" s="1"/>
  <c r="O176" i="2" a="1"/>
  <c r="O176" i="2" s="1"/>
  <c r="O175" i="2" a="1"/>
  <c r="O175" i="2" s="1"/>
  <c r="O174" i="2" a="1"/>
  <c r="O174" i="2" s="1"/>
  <c r="O173" i="2" a="1"/>
  <c r="O173" i="2" s="1"/>
  <c r="O172" i="2" a="1"/>
  <c r="O172" i="2" s="1"/>
  <c r="O171" i="2" a="1"/>
  <c r="O171" i="2" s="1"/>
  <c r="O170" i="2" a="1"/>
  <c r="O170" i="2" s="1"/>
  <c r="O169" i="2" a="1"/>
  <c r="O169" i="2" s="1"/>
  <c r="O168" i="2" a="1"/>
  <c r="O168" i="2" s="1"/>
  <c r="O167" i="2" a="1"/>
  <c r="O167" i="2" s="1"/>
  <c r="O166" i="2" a="1"/>
  <c r="O166" i="2" s="1"/>
  <c r="O165" i="2" a="1"/>
  <c r="O165" i="2" s="1"/>
  <c r="O164" i="2" a="1"/>
  <c r="O164" i="2" s="1"/>
  <c r="O163" i="2" a="1"/>
  <c r="O163" i="2" s="1"/>
  <c r="O162" i="2" a="1"/>
  <c r="O162" i="2" s="1"/>
  <c r="O161" i="2" a="1"/>
  <c r="O161" i="2" s="1"/>
  <c r="O160" i="2" a="1"/>
  <c r="O160" i="2" s="1"/>
  <c r="O159" i="2" a="1"/>
  <c r="O159" i="2" s="1"/>
  <c r="O158" i="2" a="1"/>
  <c r="O158" i="2" s="1"/>
  <c r="O157" i="2" a="1"/>
  <c r="O157" i="2" s="1"/>
  <c r="O156" i="2" a="1"/>
  <c r="O156" i="2" s="1"/>
  <c r="O155" i="2" a="1"/>
  <c r="O155" i="2" s="1"/>
  <c r="O154" i="2" a="1"/>
  <c r="O154" i="2" s="1"/>
  <c r="O153" i="2" a="1"/>
  <c r="O153" i="2" s="1"/>
  <c r="O152" i="2" a="1"/>
  <c r="O152" i="2" s="1"/>
  <c r="O151" i="2" a="1"/>
  <c r="O151" i="2" s="1"/>
  <c r="O150" i="2" a="1"/>
  <c r="O150" i="2" s="1"/>
  <c r="O149" i="2" a="1"/>
  <c r="O149" i="2" s="1"/>
  <c r="O148" i="2" a="1"/>
  <c r="O148" i="2" s="1"/>
  <c r="O147" i="2" a="1"/>
  <c r="O147" i="2" s="1"/>
  <c r="O146" i="2" a="1"/>
  <c r="O146" i="2" s="1"/>
  <c r="O145" i="2" a="1"/>
  <c r="O145" i="2" s="1"/>
  <c r="O144" i="2" a="1"/>
  <c r="O144" i="2" s="1"/>
  <c r="O143" i="2" a="1"/>
  <c r="O143" i="2" s="1"/>
  <c r="O142" i="2" a="1"/>
  <c r="O142" i="2" s="1"/>
  <c r="O141" i="2" a="1"/>
  <c r="O141" i="2" s="1"/>
  <c r="O140" i="2" a="1"/>
  <c r="O140" i="2" s="1"/>
  <c r="O139" i="2" a="1"/>
  <c r="O139" i="2" s="1"/>
  <c r="O138" i="2" a="1"/>
  <c r="O138" i="2" s="1"/>
  <c r="O137" i="2" a="1"/>
  <c r="O137" i="2" s="1"/>
  <c r="O136" i="2" a="1"/>
  <c r="O136" i="2" s="1"/>
  <c r="O135" i="2" a="1"/>
  <c r="O135" i="2" s="1"/>
  <c r="O134" i="2" a="1"/>
  <c r="O134" i="2" s="1"/>
  <c r="O133" i="2" a="1"/>
  <c r="O133" i="2" s="1"/>
  <c r="O132" i="2" a="1"/>
  <c r="O132" i="2" s="1"/>
  <c r="O131" i="2" a="1"/>
  <c r="O131" i="2" s="1"/>
  <c r="O130" i="2" a="1"/>
  <c r="O130" i="2" s="1"/>
  <c r="O129" i="2" a="1"/>
  <c r="O129" i="2" s="1"/>
  <c r="O128" i="2" a="1"/>
  <c r="O128" i="2" s="1"/>
  <c r="O127" i="2" a="1"/>
  <c r="O127" i="2" s="1"/>
  <c r="O126" i="2" a="1"/>
  <c r="O126" i="2" s="1"/>
  <c r="O125" i="2" a="1"/>
  <c r="O125" i="2" s="1"/>
  <c r="O124" i="2" a="1"/>
  <c r="O124" i="2" s="1"/>
  <c r="O123" i="2" a="1"/>
  <c r="O123" i="2" s="1"/>
  <c r="O122" i="2" a="1"/>
  <c r="O122" i="2" s="1"/>
  <c r="O121" i="2" a="1"/>
  <c r="O121" i="2" s="1"/>
  <c r="O120" i="2" a="1"/>
  <c r="O120" i="2" s="1"/>
  <c r="O119" i="2" a="1"/>
  <c r="O119" i="2" s="1"/>
  <c r="O118" i="2" a="1"/>
  <c r="O118" i="2" s="1"/>
  <c r="O117" i="2" a="1"/>
  <c r="O117" i="2" s="1"/>
  <c r="O116" i="2" a="1"/>
  <c r="O116" i="2" s="1"/>
  <c r="O115" i="2" a="1"/>
  <c r="O115" i="2" s="1"/>
  <c r="O114" i="2" a="1"/>
  <c r="O114" i="2" s="1"/>
  <c r="O113" i="2" a="1"/>
  <c r="O113" i="2" s="1"/>
  <c r="O112" i="2" a="1"/>
  <c r="O112" i="2" s="1"/>
  <c r="O111" i="2" a="1"/>
  <c r="O111" i="2" s="1"/>
  <c r="N247" i="2" a="1"/>
  <c r="N247" i="2" s="1"/>
  <c r="N246" i="2" a="1"/>
  <c r="N246" i="2" s="1"/>
  <c r="N245" i="2" a="1"/>
  <c r="N245" i="2" s="1"/>
  <c r="N244" i="2" a="1"/>
  <c r="N244" i="2" s="1"/>
  <c r="N243" i="2" a="1"/>
  <c r="N243" i="2" s="1"/>
  <c r="N242" i="2" a="1"/>
  <c r="N242" i="2" s="1"/>
  <c r="N241" i="2" a="1"/>
  <c r="N241" i="2" s="1"/>
  <c r="N240" i="2" a="1"/>
  <c r="N240" i="2" s="1"/>
  <c r="N239" i="2" a="1"/>
  <c r="N239" i="2" s="1"/>
  <c r="N238" i="2" a="1"/>
  <c r="N238" i="2" s="1"/>
  <c r="N237" i="2" a="1"/>
  <c r="N237" i="2" s="1"/>
  <c r="N236" i="2" a="1"/>
  <c r="N236" i="2" s="1"/>
  <c r="N235" i="2" a="1"/>
  <c r="N235" i="2" s="1"/>
  <c r="N234" i="2" a="1"/>
  <c r="N234" i="2" s="1"/>
  <c r="N233" i="2" a="1"/>
  <c r="N233" i="2" s="1"/>
  <c r="N232" i="2" a="1"/>
  <c r="N232" i="2" s="1"/>
  <c r="N231" i="2" a="1"/>
  <c r="N231" i="2" s="1"/>
  <c r="N230" i="2" a="1"/>
  <c r="N230" i="2" s="1"/>
  <c r="N229" i="2" a="1"/>
  <c r="N229" i="2" s="1"/>
  <c r="N228" i="2" a="1"/>
  <c r="N228" i="2" s="1"/>
  <c r="N227" i="2" a="1"/>
  <c r="N227" i="2" s="1"/>
  <c r="N226" i="2" a="1"/>
  <c r="N226" i="2" s="1"/>
  <c r="N225" i="2" a="1"/>
  <c r="N225" i="2" s="1"/>
  <c r="N224" i="2" a="1"/>
  <c r="N224" i="2" s="1"/>
  <c r="N223" i="2" a="1"/>
  <c r="N223" i="2" s="1"/>
  <c r="N222" i="2" a="1"/>
  <c r="N222" i="2" s="1"/>
  <c r="N221" i="2" a="1"/>
  <c r="N221" i="2" s="1"/>
  <c r="N220" i="2" a="1"/>
  <c r="N220" i="2" s="1"/>
  <c r="N219" i="2" a="1"/>
  <c r="N219" i="2" s="1"/>
  <c r="N218" i="2" a="1"/>
  <c r="N218" i="2" s="1"/>
  <c r="N217" i="2" a="1"/>
  <c r="N217" i="2" s="1"/>
  <c r="N216" i="2" a="1"/>
  <c r="N216" i="2" s="1"/>
  <c r="N215" i="2" a="1"/>
  <c r="N215" i="2" s="1"/>
  <c r="N214" i="2" a="1"/>
  <c r="N214" i="2" s="1"/>
  <c r="N213" i="2" a="1"/>
  <c r="N213" i="2" s="1"/>
  <c r="N212" i="2" a="1"/>
  <c r="N212" i="2" s="1"/>
  <c r="N211" i="2" a="1"/>
  <c r="N211" i="2" s="1"/>
  <c r="N210" i="2" a="1"/>
  <c r="N210" i="2" s="1"/>
  <c r="N209" i="2" a="1"/>
  <c r="N209" i="2" s="1"/>
  <c r="N208" i="2" a="1"/>
  <c r="N208" i="2" s="1"/>
  <c r="N207" i="2" a="1"/>
  <c r="N207" i="2" s="1"/>
  <c r="N206" i="2" a="1"/>
  <c r="N206" i="2" s="1"/>
  <c r="N205" i="2" a="1"/>
  <c r="N205" i="2" s="1"/>
  <c r="N204" i="2" a="1"/>
  <c r="N204" i="2" s="1"/>
  <c r="N203" i="2" a="1"/>
  <c r="N203" i="2" s="1"/>
  <c r="N202" i="2" a="1"/>
  <c r="N202" i="2" s="1"/>
  <c r="N201" i="2" a="1"/>
  <c r="N201" i="2" s="1"/>
  <c r="N200" i="2" a="1"/>
  <c r="N200" i="2" s="1"/>
  <c r="N199" i="2" a="1"/>
  <c r="N199" i="2" s="1"/>
  <c r="N198" i="2" a="1"/>
  <c r="N198" i="2" s="1"/>
  <c r="N197" i="2" a="1"/>
  <c r="N197" i="2" s="1"/>
  <c r="N196" i="2" a="1"/>
  <c r="N196" i="2" s="1"/>
  <c r="N195" i="2" a="1"/>
  <c r="N195" i="2" s="1"/>
  <c r="N194" i="2" a="1"/>
  <c r="N194" i="2" s="1"/>
  <c r="N193" i="2" a="1"/>
  <c r="N193" i="2" s="1"/>
  <c r="N192" i="2" a="1"/>
  <c r="N192" i="2" s="1"/>
  <c r="N191" i="2" a="1"/>
  <c r="N191" i="2" s="1"/>
  <c r="N190" i="2" a="1"/>
  <c r="N190" i="2" s="1"/>
  <c r="N189" i="2" a="1"/>
  <c r="N189" i="2" s="1"/>
  <c r="N188" i="2" a="1"/>
  <c r="N188" i="2" s="1"/>
  <c r="N187" i="2" a="1"/>
  <c r="N187" i="2" s="1"/>
  <c r="N186" i="2" a="1"/>
  <c r="N186" i="2" s="1"/>
  <c r="N185" i="2" a="1"/>
  <c r="N185" i="2" s="1"/>
  <c r="N184" i="2" a="1"/>
  <c r="N184" i="2" s="1"/>
  <c r="N183" i="2" a="1"/>
  <c r="N183" i="2" s="1"/>
  <c r="N182" i="2" a="1"/>
  <c r="N182" i="2" s="1"/>
  <c r="N181" i="2" a="1"/>
  <c r="N181" i="2" s="1"/>
  <c r="N180" i="2" a="1"/>
  <c r="N180" i="2" s="1"/>
  <c r="N179" i="2" a="1"/>
  <c r="N179" i="2" s="1"/>
  <c r="N178" i="2" a="1"/>
  <c r="N178" i="2" s="1"/>
  <c r="N177" i="2" a="1"/>
  <c r="N177" i="2" s="1"/>
  <c r="N176" i="2" a="1"/>
  <c r="N176" i="2" s="1"/>
  <c r="N175" i="2" a="1"/>
  <c r="N175" i="2" s="1"/>
  <c r="N174" i="2" a="1"/>
  <c r="N174" i="2" s="1"/>
  <c r="N173" i="2" a="1"/>
  <c r="N173" i="2" s="1"/>
  <c r="N172" i="2" a="1"/>
  <c r="N172" i="2" s="1"/>
  <c r="N171" i="2" a="1"/>
  <c r="N171" i="2" s="1"/>
  <c r="N170" i="2" a="1"/>
  <c r="N170" i="2" s="1"/>
  <c r="N169" i="2" a="1"/>
  <c r="N169" i="2" s="1"/>
  <c r="N168" i="2" a="1"/>
  <c r="N168" i="2" s="1"/>
  <c r="N167" i="2" a="1"/>
  <c r="N167" i="2" s="1"/>
  <c r="N166" i="2" a="1"/>
  <c r="N166" i="2" s="1"/>
  <c r="N165" i="2" a="1"/>
  <c r="N165" i="2" s="1"/>
  <c r="N164" i="2" a="1"/>
  <c r="N164" i="2" s="1"/>
  <c r="N163" i="2" a="1"/>
  <c r="N163" i="2" s="1"/>
  <c r="N162" i="2" a="1"/>
  <c r="N162" i="2" s="1"/>
  <c r="N161" i="2" a="1"/>
  <c r="N161" i="2" s="1"/>
  <c r="N160" i="2" a="1"/>
  <c r="N160" i="2" s="1"/>
  <c r="N159" i="2" a="1"/>
  <c r="N159" i="2" s="1"/>
  <c r="N158" i="2" a="1"/>
  <c r="N158" i="2" s="1"/>
  <c r="N157" i="2" a="1"/>
  <c r="N157" i="2" s="1"/>
  <c r="N156" i="2" a="1"/>
  <c r="N156" i="2" s="1"/>
  <c r="N155" i="2" a="1"/>
  <c r="N155" i="2" s="1"/>
  <c r="N154" i="2" a="1"/>
  <c r="N154" i="2" s="1"/>
  <c r="N153" i="2" a="1"/>
  <c r="N153" i="2" s="1"/>
  <c r="N152" i="2" a="1"/>
  <c r="N152" i="2" s="1"/>
  <c r="N151" i="2" a="1"/>
  <c r="N151" i="2" s="1"/>
  <c r="N150" i="2" a="1"/>
  <c r="N150" i="2" s="1"/>
  <c r="N149" i="2" a="1"/>
  <c r="N149" i="2" s="1"/>
  <c r="N148" i="2" a="1"/>
  <c r="N148" i="2" s="1"/>
  <c r="N147" i="2" a="1"/>
  <c r="N147" i="2" s="1"/>
  <c r="N146" i="2" a="1"/>
  <c r="N146" i="2" s="1"/>
  <c r="N145" i="2" a="1"/>
  <c r="N145" i="2" s="1"/>
  <c r="N144" i="2" a="1"/>
  <c r="N144" i="2" s="1"/>
  <c r="N143" i="2" a="1"/>
  <c r="N143" i="2" s="1"/>
  <c r="N142" i="2" a="1"/>
  <c r="N142" i="2" s="1"/>
  <c r="N141" i="2" a="1"/>
  <c r="N141" i="2" s="1"/>
  <c r="N140" i="2" a="1"/>
  <c r="N140" i="2" s="1"/>
  <c r="N139" i="2" a="1"/>
  <c r="N139" i="2" s="1"/>
  <c r="N138" i="2" a="1"/>
  <c r="N138" i="2" s="1"/>
  <c r="N137" i="2" a="1"/>
  <c r="N137" i="2" s="1"/>
  <c r="N136" i="2" a="1"/>
  <c r="N136" i="2" s="1"/>
  <c r="N135" i="2" a="1"/>
  <c r="N135" i="2" s="1"/>
  <c r="N134" i="2" a="1"/>
  <c r="N134" i="2" s="1"/>
  <c r="N133" i="2" a="1"/>
  <c r="N133" i="2" s="1"/>
  <c r="N132" i="2" a="1"/>
  <c r="N132" i="2" s="1"/>
  <c r="N131" i="2" a="1"/>
  <c r="N131" i="2" s="1"/>
  <c r="N130" i="2" a="1"/>
  <c r="N130" i="2" s="1"/>
  <c r="N129" i="2" a="1"/>
  <c r="N129" i="2" s="1"/>
  <c r="N128" i="2" a="1"/>
  <c r="N128" i="2" s="1"/>
  <c r="N127" i="2" a="1"/>
  <c r="N127" i="2" s="1"/>
  <c r="N126" i="2" a="1"/>
  <c r="N126" i="2" s="1"/>
  <c r="N125" i="2" a="1"/>
  <c r="N125" i="2" s="1"/>
  <c r="N124" i="2" a="1"/>
  <c r="N124" i="2" s="1"/>
  <c r="N123" i="2" a="1"/>
  <c r="N123" i="2" s="1"/>
  <c r="N122" i="2" a="1"/>
  <c r="N122" i="2" s="1"/>
  <c r="N121" i="2" a="1"/>
  <c r="N121" i="2" s="1"/>
  <c r="N120" i="2" a="1"/>
  <c r="N120" i="2" s="1"/>
  <c r="N119" i="2" a="1"/>
  <c r="N119" i="2" s="1"/>
  <c r="N118" i="2" a="1"/>
  <c r="N118" i="2" s="1"/>
  <c r="N117" i="2" a="1"/>
  <c r="N117" i="2" s="1"/>
  <c r="N116" i="2" a="1"/>
  <c r="N116" i="2" s="1"/>
  <c r="N115" i="2" a="1"/>
  <c r="N115" i="2" s="1"/>
  <c r="N114" i="2" a="1"/>
  <c r="N114" i="2" s="1"/>
  <c r="N113" i="2" a="1"/>
  <c r="N113" i="2" s="1"/>
  <c r="N112" i="2" a="1"/>
  <c r="N112" i="2" s="1"/>
  <c r="N111" i="2" a="1"/>
  <c r="N111" i="2" s="1"/>
  <c r="M247" i="2" a="1"/>
  <c r="M247" i="2" s="1"/>
  <c r="M246" i="2" a="1"/>
  <c r="M246" i="2" s="1"/>
  <c r="M245" i="2" a="1"/>
  <c r="M245" i="2" s="1"/>
  <c r="M244" i="2" a="1"/>
  <c r="M244" i="2" s="1"/>
  <c r="M243" i="2" a="1"/>
  <c r="M243" i="2" s="1"/>
  <c r="M242" i="2" a="1"/>
  <c r="M242" i="2" s="1"/>
  <c r="M241" i="2" a="1"/>
  <c r="M241" i="2" s="1"/>
  <c r="M240" i="2" a="1"/>
  <c r="M240" i="2" s="1"/>
  <c r="M239" i="2" a="1"/>
  <c r="M239" i="2" s="1"/>
  <c r="M238" i="2" a="1"/>
  <c r="M238" i="2" s="1"/>
  <c r="M237" i="2" a="1"/>
  <c r="M237" i="2" s="1"/>
  <c r="M236" i="2" a="1"/>
  <c r="M236" i="2" s="1"/>
  <c r="M235" i="2" a="1"/>
  <c r="M235" i="2" s="1"/>
  <c r="M234" i="2" a="1"/>
  <c r="M234" i="2" s="1"/>
  <c r="M233" i="2" a="1"/>
  <c r="M233" i="2" s="1"/>
  <c r="M232" i="2" a="1"/>
  <c r="M232" i="2" s="1"/>
  <c r="M231" i="2" a="1"/>
  <c r="M231" i="2" s="1"/>
  <c r="M230" i="2" a="1"/>
  <c r="M230" i="2" s="1"/>
  <c r="M229" i="2" a="1"/>
  <c r="M229" i="2" s="1"/>
  <c r="M228" i="2" a="1"/>
  <c r="M228" i="2" s="1"/>
  <c r="M227" i="2" a="1"/>
  <c r="M227" i="2" s="1"/>
  <c r="M226" i="2" a="1"/>
  <c r="M226" i="2" s="1"/>
  <c r="M225" i="2" a="1"/>
  <c r="M225" i="2" s="1"/>
  <c r="M224" i="2" a="1"/>
  <c r="M224" i="2" s="1"/>
  <c r="M223" i="2" a="1"/>
  <c r="M223" i="2" s="1"/>
  <c r="M222" i="2" a="1"/>
  <c r="M222" i="2" s="1"/>
  <c r="M221" i="2" a="1"/>
  <c r="M221" i="2" s="1"/>
  <c r="M220" i="2" a="1"/>
  <c r="M220" i="2" s="1"/>
  <c r="M219" i="2" a="1"/>
  <c r="M219" i="2" s="1"/>
  <c r="M218" i="2" a="1"/>
  <c r="M218" i="2" s="1"/>
  <c r="M217" i="2" a="1"/>
  <c r="M217" i="2" s="1"/>
  <c r="M216" i="2" a="1"/>
  <c r="M216" i="2" s="1"/>
  <c r="M215" i="2" a="1"/>
  <c r="M215" i="2" s="1"/>
  <c r="M214" i="2" a="1"/>
  <c r="M214" i="2" s="1"/>
  <c r="M213" i="2" a="1"/>
  <c r="M213" i="2" s="1"/>
  <c r="M212" i="2" a="1"/>
  <c r="M212" i="2" s="1"/>
  <c r="M211" i="2" a="1"/>
  <c r="M211" i="2" s="1"/>
  <c r="M210" i="2" a="1"/>
  <c r="M210" i="2" s="1"/>
  <c r="M209" i="2" a="1"/>
  <c r="M209" i="2" s="1"/>
  <c r="M208" i="2" a="1"/>
  <c r="M208" i="2" s="1"/>
  <c r="M207" i="2" a="1"/>
  <c r="M207" i="2" s="1"/>
  <c r="M206" i="2" a="1"/>
  <c r="M206" i="2" s="1"/>
  <c r="M205" i="2" a="1"/>
  <c r="M205" i="2" s="1"/>
  <c r="M204" i="2" a="1"/>
  <c r="M204" i="2" s="1"/>
  <c r="M203" i="2" a="1"/>
  <c r="M203" i="2" s="1"/>
  <c r="M202" i="2" a="1"/>
  <c r="M202" i="2" s="1"/>
  <c r="M201" i="2" a="1"/>
  <c r="M201" i="2" s="1"/>
  <c r="M200" i="2" a="1"/>
  <c r="M200" i="2" s="1"/>
  <c r="M199" i="2" a="1"/>
  <c r="M199" i="2" s="1"/>
  <c r="M198" i="2" a="1"/>
  <c r="M198" i="2" s="1"/>
  <c r="M197" i="2" a="1"/>
  <c r="M197" i="2" s="1"/>
  <c r="M196" i="2" a="1"/>
  <c r="M196" i="2" s="1"/>
  <c r="M195" i="2" a="1"/>
  <c r="M195" i="2" s="1"/>
  <c r="M194" i="2" a="1"/>
  <c r="M194" i="2" s="1"/>
  <c r="M193" i="2" a="1"/>
  <c r="M193" i="2" s="1"/>
  <c r="M192" i="2" a="1"/>
  <c r="M192" i="2" s="1"/>
  <c r="M191" i="2" a="1"/>
  <c r="M191" i="2" s="1"/>
  <c r="M190" i="2" a="1"/>
  <c r="M190" i="2" s="1"/>
  <c r="M189" i="2" a="1"/>
  <c r="M189" i="2" s="1"/>
  <c r="M188" i="2" a="1"/>
  <c r="M188" i="2" s="1"/>
  <c r="M187" i="2" a="1"/>
  <c r="M187" i="2" s="1"/>
  <c r="M186" i="2" a="1"/>
  <c r="M186" i="2" s="1"/>
  <c r="M185" i="2" a="1"/>
  <c r="M185" i="2" s="1"/>
  <c r="M184" i="2" a="1"/>
  <c r="M184" i="2" s="1"/>
  <c r="M183" i="2" a="1"/>
  <c r="M183" i="2" s="1"/>
  <c r="M182" i="2" a="1"/>
  <c r="M182" i="2" s="1"/>
  <c r="M181" i="2" a="1"/>
  <c r="M181" i="2" s="1"/>
  <c r="M180" i="2" a="1"/>
  <c r="M180" i="2" s="1"/>
  <c r="M179" i="2" a="1"/>
  <c r="M179" i="2" s="1"/>
  <c r="M178" i="2" a="1"/>
  <c r="M178" i="2" s="1"/>
  <c r="M177" i="2" a="1"/>
  <c r="M177" i="2" s="1"/>
  <c r="M176" i="2" a="1"/>
  <c r="M176" i="2" s="1"/>
  <c r="M175" i="2" a="1"/>
  <c r="M175" i="2" s="1"/>
  <c r="M174" i="2" a="1"/>
  <c r="M174" i="2" s="1"/>
  <c r="M173" i="2" a="1"/>
  <c r="M173" i="2" s="1"/>
  <c r="M172" i="2" a="1"/>
  <c r="M172" i="2" s="1"/>
  <c r="M171" i="2" a="1"/>
  <c r="M171" i="2" s="1"/>
  <c r="M170" i="2" a="1"/>
  <c r="M170" i="2" s="1"/>
  <c r="M169" i="2" a="1"/>
  <c r="M169" i="2" s="1"/>
  <c r="M168" i="2" a="1"/>
  <c r="M168" i="2" s="1"/>
  <c r="M167" i="2" a="1"/>
  <c r="M167" i="2" s="1"/>
  <c r="M166" i="2" a="1"/>
  <c r="M166" i="2" s="1"/>
  <c r="M165" i="2" a="1"/>
  <c r="M165" i="2" s="1"/>
  <c r="M164" i="2" a="1"/>
  <c r="M164" i="2" s="1"/>
  <c r="M163" i="2" a="1"/>
  <c r="M163" i="2" s="1"/>
  <c r="M162" i="2" a="1"/>
  <c r="M162" i="2" s="1"/>
  <c r="M161" i="2" a="1"/>
  <c r="M161" i="2" s="1"/>
  <c r="M160" i="2" a="1"/>
  <c r="M160" i="2" s="1"/>
  <c r="M159" i="2" a="1"/>
  <c r="M159" i="2" s="1"/>
  <c r="M158" i="2" a="1"/>
  <c r="M158" i="2" s="1"/>
  <c r="M157" i="2" a="1"/>
  <c r="M157" i="2" s="1"/>
  <c r="M156" i="2" a="1"/>
  <c r="M156" i="2" s="1"/>
  <c r="M155" i="2" a="1"/>
  <c r="M155" i="2" s="1"/>
  <c r="M154" i="2" a="1"/>
  <c r="M154" i="2" s="1"/>
  <c r="M153" i="2" a="1"/>
  <c r="M153" i="2" s="1"/>
  <c r="M152" i="2" a="1"/>
  <c r="M152" i="2" s="1"/>
  <c r="M151" i="2" a="1"/>
  <c r="M151" i="2" s="1"/>
  <c r="M150" i="2" a="1"/>
  <c r="M150" i="2" s="1"/>
  <c r="M149" i="2" a="1"/>
  <c r="M149" i="2" s="1"/>
  <c r="M148" i="2" a="1"/>
  <c r="M148" i="2" s="1"/>
  <c r="M147" i="2" a="1"/>
  <c r="M147" i="2" s="1"/>
  <c r="M146" i="2" a="1"/>
  <c r="M146" i="2" s="1"/>
  <c r="M145" i="2" a="1"/>
  <c r="M145" i="2" s="1"/>
  <c r="M144" i="2" a="1"/>
  <c r="M144" i="2" s="1"/>
  <c r="M143" i="2" a="1"/>
  <c r="M143" i="2" s="1"/>
  <c r="M142" i="2" a="1"/>
  <c r="M142" i="2" s="1"/>
  <c r="M141" i="2" a="1"/>
  <c r="M141" i="2" s="1"/>
  <c r="M140" i="2" a="1"/>
  <c r="M140" i="2" s="1"/>
  <c r="M139" i="2" a="1"/>
  <c r="M139" i="2" s="1"/>
  <c r="M138" i="2" a="1"/>
  <c r="M138" i="2" s="1"/>
  <c r="M137" i="2" a="1"/>
  <c r="M137" i="2" s="1"/>
  <c r="M136" i="2" a="1"/>
  <c r="M136" i="2" s="1"/>
  <c r="M135" i="2" a="1"/>
  <c r="M135" i="2" s="1"/>
  <c r="M134" i="2" a="1"/>
  <c r="M134" i="2" s="1"/>
  <c r="M133" i="2" a="1"/>
  <c r="M133" i="2" s="1"/>
  <c r="M132" i="2" a="1"/>
  <c r="M132" i="2" s="1"/>
  <c r="M131" i="2" a="1"/>
  <c r="M131" i="2" s="1"/>
  <c r="M130" i="2" a="1"/>
  <c r="M130" i="2" s="1"/>
  <c r="M129" i="2" a="1"/>
  <c r="M129" i="2" s="1"/>
  <c r="M128" i="2" a="1"/>
  <c r="M128" i="2" s="1"/>
  <c r="M127" i="2" a="1"/>
  <c r="M127" i="2" s="1"/>
  <c r="M126" i="2" a="1"/>
  <c r="M126" i="2" s="1"/>
  <c r="M125" i="2" a="1"/>
  <c r="M125" i="2" s="1"/>
  <c r="M124" i="2" a="1"/>
  <c r="M124" i="2" s="1"/>
  <c r="M123" i="2" a="1"/>
  <c r="M123" i="2" s="1"/>
  <c r="M122" i="2" a="1"/>
  <c r="M122" i="2" s="1"/>
  <c r="M121" i="2" a="1"/>
  <c r="M121" i="2" s="1"/>
  <c r="M120" i="2" a="1"/>
  <c r="M120" i="2" s="1"/>
  <c r="M119" i="2" a="1"/>
  <c r="M119" i="2" s="1"/>
  <c r="M118" i="2" a="1"/>
  <c r="M118" i="2" s="1"/>
  <c r="M117" i="2" a="1"/>
  <c r="M117" i="2" s="1"/>
  <c r="M116" i="2" a="1"/>
  <c r="M116" i="2" s="1"/>
  <c r="M115" i="2" a="1"/>
  <c r="M115" i="2" s="1"/>
  <c r="M114" i="2" a="1"/>
  <c r="M114" i="2" s="1"/>
  <c r="M113" i="2" a="1"/>
  <c r="M113" i="2" s="1"/>
  <c r="M112" i="2" a="1"/>
  <c r="M112" i="2" s="1"/>
  <c r="M111" i="2" a="1"/>
  <c r="M111" i="2" s="1"/>
  <c r="L247" i="2" a="1"/>
  <c r="L247" i="2" s="1"/>
  <c r="L246" i="2" a="1"/>
  <c r="L246" i="2" s="1"/>
  <c r="L245" i="2" a="1"/>
  <c r="L245" i="2" s="1"/>
  <c r="L244" i="2" a="1"/>
  <c r="L244" i="2" s="1"/>
  <c r="L243" i="2" a="1"/>
  <c r="L243" i="2" s="1"/>
  <c r="L241" i="2" a="1"/>
  <c r="L241" i="2" s="1"/>
  <c r="L240" i="2" a="1"/>
  <c r="L240" i="2" s="1"/>
  <c r="L239" i="2" a="1"/>
  <c r="L239" i="2" s="1"/>
  <c r="L238" i="2" a="1"/>
  <c r="L238" i="2" s="1"/>
  <c r="L237" i="2" a="1"/>
  <c r="L237" i="2" s="1"/>
  <c r="L236" i="2" a="1"/>
  <c r="L236" i="2" s="1"/>
  <c r="L235" i="2" a="1"/>
  <c r="L235" i="2" s="1"/>
  <c r="L234" i="2" a="1"/>
  <c r="L234" i="2" s="1"/>
  <c r="L233" i="2" a="1"/>
  <c r="L233" i="2" s="1"/>
  <c r="L232" i="2" a="1"/>
  <c r="L232" i="2" s="1"/>
  <c r="L231" i="2" a="1"/>
  <c r="L231" i="2" s="1"/>
  <c r="L230" i="2" a="1"/>
  <c r="L230" i="2" s="1"/>
  <c r="L229" i="2" a="1"/>
  <c r="L229" i="2" s="1"/>
  <c r="L228" i="2" a="1"/>
  <c r="L228" i="2" s="1"/>
  <c r="L227" i="2" a="1"/>
  <c r="L227" i="2" s="1"/>
  <c r="L226" i="2" a="1"/>
  <c r="L226" i="2" s="1"/>
  <c r="L225" i="2" a="1"/>
  <c r="L225" i="2" s="1"/>
  <c r="L224" i="2" a="1"/>
  <c r="L224" i="2" s="1"/>
  <c r="L223" i="2" a="1"/>
  <c r="L223" i="2" s="1"/>
  <c r="L222" i="2" a="1"/>
  <c r="L222" i="2" s="1"/>
  <c r="L221" i="2" a="1"/>
  <c r="L221" i="2" s="1"/>
  <c r="L220" i="2" a="1"/>
  <c r="L220" i="2" s="1"/>
  <c r="L219" i="2" a="1"/>
  <c r="L219" i="2" s="1"/>
  <c r="L218" i="2" a="1"/>
  <c r="L218" i="2" s="1"/>
  <c r="L217" i="2" a="1"/>
  <c r="L217" i="2" s="1"/>
  <c r="L216" i="2" a="1"/>
  <c r="L216" i="2" s="1"/>
  <c r="L215" i="2" a="1"/>
  <c r="L215" i="2" s="1"/>
  <c r="L214" i="2" a="1"/>
  <c r="L214" i="2" s="1"/>
  <c r="L213" i="2" a="1"/>
  <c r="L213" i="2" s="1"/>
  <c r="L212" i="2" a="1"/>
  <c r="L212" i="2" s="1"/>
  <c r="L211" i="2" a="1"/>
  <c r="L211" i="2" s="1"/>
  <c r="L210" i="2" a="1"/>
  <c r="L210" i="2" s="1"/>
  <c r="L209" i="2" a="1"/>
  <c r="L209" i="2" s="1"/>
  <c r="L208" i="2" a="1"/>
  <c r="L208" i="2" s="1"/>
  <c r="L207" i="2" a="1"/>
  <c r="L207" i="2" s="1"/>
  <c r="L206" i="2" a="1"/>
  <c r="L206" i="2" s="1"/>
  <c r="L205" i="2" a="1"/>
  <c r="L205" i="2" s="1"/>
  <c r="L204" i="2" a="1"/>
  <c r="L204" i="2" s="1"/>
  <c r="L203" i="2" a="1"/>
  <c r="L203" i="2" s="1"/>
  <c r="L202" i="2" a="1"/>
  <c r="L202" i="2" s="1"/>
  <c r="L201" i="2" a="1"/>
  <c r="L201" i="2" s="1"/>
  <c r="L200" i="2" a="1"/>
  <c r="L200" i="2" s="1"/>
  <c r="L199" i="2" a="1"/>
  <c r="L199" i="2" s="1"/>
  <c r="L198" i="2" a="1"/>
  <c r="L198" i="2" s="1"/>
  <c r="L197" i="2" a="1"/>
  <c r="L197" i="2" s="1"/>
  <c r="L196" i="2" a="1"/>
  <c r="L196" i="2" s="1"/>
  <c r="L195" i="2" a="1"/>
  <c r="L195" i="2" s="1"/>
  <c r="L194" i="2" a="1"/>
  <c r="L194" i="2" s="1"/>
  <c r="L193" i="2" a="1"/>
  <c r="L193" i="2" s="1"/>
  <c r="L192" i="2" a="1"/>
  <c r="L192" i="2" s="1"/>
  <c r="L191" i="2" a="1"/>
  <c r="L191" i="2" s="1"/>
  <c r="L190" i="2" a="1"/>
  <c r="L190" i="2" s="1"/>
  <c r="L189" i="2" a="1"/>
  <c r="L189" i="2" s="1"/>
  <c r="L188" i="2" a="1"/>
  <c r="L188" i="2" s="1"/>
  <c r="L187" i="2" a="1"/>
  <c r="L187" i="2" s="1"/>
  <c r="L186" i="2" a="1"/>
  <c r="L186" i="2" s="1"/>
  <c r="L185" i="2" a="1"/>
  <c r="L185" i="2" s="1"/>
  <c r="L184" i="2" a="1"/>
  <c r="L184" i="2" s="1"/>
  <c r="L183" i="2" a="1"/>
  <c r="L183" i="2" s="1"/>
  <c r="L182" i="2" a="1"/>
  <c r="L182" i="2" s="1"/>
  <c r="L181" i="2" a="1"/>
  <c r="L181" i="2" s="1"/>
  <c r="L180" i="2" a="1"/>
  <c r="L180" i="2" s="1"/>
  <c r="L179" i="2" a="1"/>
  <c r="L179" i="2" s="1"/>
  <c r="L178" i="2" a="1"/>
  <c r="L178" i="2" s="1"/>
  <c r="L177" i="2" a="1"/>
  <c r="L177" i="2" s="1"/>
  <c r="L176" i="2" a="1"/>
  <c r="L176" i="2" s="1"/>
  <c r="L175" i="2" a="1"/>
  <c r="L175" i="2" s="1"/>
  <c r="L174" i="2" a="1"/>
  <c r="L174" i="2" s="1"/>
  <c r="L173" i="2" a="1"/>
  <c r="L173" i="2" s="1"/>
  <c r="L172" i="2" a="1"/>
  <c r="L172" i="2" s="1"/>
  <c r="L171" i="2" a="1"/>
  <c r="L171" i="2" s="1"/>
  <c r="L170" i="2" a="1"/>
  <c r="L170" i="2" s="1"/>
  <c r="L169" i="2" a="1"/>
  <c r="L169" i="2" s="1"/>
  <c r="L168" i="2" a="1"/>
  <c r="L168" i="2" s="1"/>
  <c r="L167" i="2" a="1"/>
  <c r="L167" i="2" s="1"/>
  <c r="L166" i="2" a="1"/>
  <c r="L166" i="2" s="1"/>
  <c r="L165" i="2" a="1"/>
  <c r="L165" i="2" s="1"/>
  <c r="L164" i="2" a="1"/>
  <c r="L164" i="2" s="1"/>
  <c r="L163" i="2" a="1"/>
  <c r="L163" i="2" s="1"/>
  <c r="L162" i="2" a="1"/>
  <c r="L162" i="2" s="1"/>
  <c r="L161" i="2" a="1"/>
  <c r="L161" i="2" s="1"/>
  <c r="L160" i="2" a="1"/>
  <c r="L160" i="2" s="1"/>
  <c r="L159" i="2" a="1"/>
  <c r="L159" i="2" s="1"/>
  <c r="L158" i="2" a="1"/>
  <c r="L158" i="2" s="1"/>
  <c r="L157" i="2" a="1"/>
  <c r="L157" i="2" s="1"/>
  <c r="L156" i="2" a="1"/>
  <c r="L156" i="2" s="1"/>
  <c r="L155" i="2" a="1"/>
  <c r="L155" i="2" s="1"/>
  <c r="L154" i="2" a="1"/>
  <c r="L154" i="2" s="1"/>
  <c r="L153" i="2" a="1"/>
  <c r="L153" i="2" s="1"/>
  <c r="L152" i="2" a="1"/>
  <c r="L152" i="2" s="1"/>
  <c r="L151" i="2" a="1"/>
  <c r="L151" i="2" s="1"/>
  <c r="L150" i="2" a="1"/>
  <c r="L150" i="2" s="1"/>
  <c r="L149" i="2" a="1"/>
  <c r="L149" i="2" s="1"/>
  <c r="L148" i="2" a="1"/>
  <c r="L148" i="2" s="1"/>
  <c r="L147" i="2" a="1"/>
  <c r="L147" i="2" s="1"/>
  <c r="L146" i="2" a="1"/>
  <c r="L146" i="2" s="1"/>
  <c r="L145" i="2" a="1"/>
  <c r="L145" i="2" s="1"/>
  <c r="L144" i="2" a="1"/>
  <c r="L144" i="2" s="1"/>
  <c r="L143" i="2" a="1"/>
  <c r="L143" i="2" s="1"/>
  <c r="L142" i="2" a="1"/>
  <c r="L142" i="2" s="1"/>
  <c r="L141" i="2" a="1"/>
  <c r="L141" i="2" s="1"/>
  <c r="L140" i="2" a="1"/>
  <c r="L140" i="2" s="1"/>
  <c r="L139" i="2" a="1"/>
  <c r="L139" i="2" s="1"/>
  <c r="L138" i="2" a="1"/>
  <c r="L138" i="2" s="1"/>
  <c r="L137" i="2" a="1"/>
  <c r="L137" i="2" s="1"/>
  <c r="L136" i="2" a="1"/>
  <c r="L136" i="2" s="1"/>
  <c r="L135" i="2" a="1"/>
  <c r="L135" i="2" s="1"/>
  <c r="L134" i="2" a="1"/>
  <c r="L134" i="2" s="1"/>
  <c r="L133" i="2" a="1"/>
  <c r="L133" i="2" s="1"/>
  <c r="L132" i="2" a="1"/>
  <c r="L132" i="2" s="1"/>
  <c r="L131" i="2" a="1"/>
  <c r="L131" i="2" s="1"/>
  <c r="L130" i="2" a="1"/>
  <c r="L130" i="2" s="1"/>
  <c r="L129" i="2" a="1"/>
  <c r="L129" i="2" s="1"/>
  <c r="L128" i="2" a="1"/>
  <c r="L128" i="2" s="1"/>
  <c r="L127" i="2" a="1"/>
  <c r="L127" i="2" s="1"/>
  <c r="L126" i="2" a="1"/>
  <c r="L126" i="2" s="1"/>
  <c r="L125" i="2" a="1"/>
  <c r="L125" i="2" s="1"/>
  <c r="L124" i="2" a="1"/>
  <c r="L124" i="2" s="1"/>
  <c r="L123" i="2" a="1"/>
  <c r="L123" i="2" s="1"/>
  <c r="L122" i="2" a="1"/>
  <c r="L122" i="2" s="1"/>
  <c r="L121" i="2" a="1"/>
  <c r="L121" i="2" s="1"/>
  <c r="L120" i="2" a="1"/>
  <c r="L120" i="2" s="1"/>
  <c r="L119" i="2" a="1"/>
  <c r="L119" i="2" s="1"/>
  <c r="L118" i="2" a="1"/>
  <c r="L118" i="2" s="1"/>
  <c r="L117" i="2" a="1"/>
  <c r="L117" i="2" s="1"/>
  <c r="L116" i="2" a="1"/>
  <c r="L116" i="2" s="1"/>
  <c r="L115" i="2" a="1"/>
  <c r="L115" i="2" s="1"/>
  <c r="L114" i="2" a="1"/>
  <c r="L114" i="2" s="1"/>
  <c r="L113" i="2" a="1"/>
  <c r="L113" i="2" s="1"/>
  <c r="L112" i="2" a="1"/>
  <c r="L112" i="2" s="1"/>
  <c r="L111" i="2" a="1"/>
  <c r="L111" i="2" s="1"/>
  <c r="K247" i="2" a="1"/>
  <c r="K247" i="2" s="1"/>
  <c r="K246" i="2" a="1"/>
  <c r="K246" i="2" s="1"/>
  <c r="K245" i="2" a="1"/>
  <c r="K245" i="2" s="1"/>
  <c r="K244" i="2" a="1"/>
  <c r="K244" i="2" s="1"/>
  <c r="K243" i="2" a="1"/>
  <c r="K243" i="2" s="1"/>
  <c r="K242" i="2" a="1"/>
  <c r="K242" i="2" s="1"/>
  <c r="K241" i="2" a="1"/>
  <c r="K241" i="2" s="1"/>
  <c r="K240" i="2" a="1"/>
  <c r="K240" i="2" s="1"/>
  <c r="K239" i="2" a="1"/>
  <c r="K239" i="2" s="1"/>
  <c r="K238" i="2" a="1"/>
  <c r="K238" i="2" s="1"/>
  <c r="K237" i="2" a="1"/>
  <c r="K237" i="2" s="1"/>
  <c r="K236" i="2" a="1"/>
  <c r="K236" i="2" s="1"/>
  <c r="K235" i="2" a="1"/>
  <c r="K235" i="2" s="1"/>
  <c r="K234" i="2" a="1"/>
  <c r="K234" i="2" s="1"/>
  <c r="K233" i="2" a="1"/>
  <c r="K233" i="2" s="1"/>
  <c r="K232" i="2" a="1"/>
  <c r="K232" i="2" s="1"/>
  <c r="K231" i="2" a="1"/>
  <c r="K231" i="2" s="1"/>
  <c r="K230" i="2" a="1"/>
  <c r="K230" i="2" s="1"/>
  <c r="K229" i="2" a="1"/>
  <c r="K229" i="2" s="1"/>
  <c r="K228" i="2" a="1"/>
  <c r="K228" i="2" s="1"/>
  <c r="K227" i="2" a="1"/>
  <c r="K227" i="2" s="1"/>
  <c r="K226" i="2" a="1"/>
  <c r="K226" i="2" s="1"/>
  <c r="K225" i="2" a="1"/>
  <c r="K225" i="2" s="1"/>
  <c r="K224" i="2" a="1"/>
  <c r="K224" i="2" s="1"/>
  <c r="K223" i="2" a="1"/>
  <c r="K223" i="2" s="1"/>
  <c r="K222" i="2" a="1"/>
  <c r="K222" i="2" s="1"/>
  <c r="K221" i="2" a="1"/>
  <c r="K221" i="2" s="1"/>
  <c r="K220" i="2" a="1"/>
  <c r="K220" i="2" s="1"/>
  <c r="K219" i="2" a="1"/>
  <c r="K219" i="2" s="1"/>
  <c r="K218" i="2" a="1"/>
  <c r="K218" i="2" s="1"/>
  <c r="K217" i="2" a="1"/>
  <c r="K217" i="2" s="1"/>
  <c r="K216" i="2" a="1"/>
  <c r="K216" i="2" s="1"/>
  <c r="K215" i="2" a="1"/>
  <c r="K215" i="2" s="1"/>
  <c r="K214" i="2" a="1"/>
  <c r="K214" i="2" s="1"/>
  <c r="K213" i="2" a="1"/>
  <c r="K213" i="2" s="1"/>
  <c r="K212" i="2" a="1"/>
  <c r="K212" i="2" s="1"/>
  <c r="K211" i="2" a="1"/>
  <c r="K211" i="2" s="1"/>
  <c r="K210" i="2" a="1"/>
  <c r="K210" i="2" s="1"/>
  <c r="K209" i="2" a="1"/>
  <c r="K209" i="2" s="1"/>
  <c r="K208" i="2" a="1"/>
  <c r="K208" i="2" s="1"/>
  <c r="K207" i="2" a="1"/>
  <c r="K207" i="2" s="1"/>
  <c r="K206" i="2" a="1"/>
  <c r="K206" i="2" s="1"/>
  <c r="K205" i="2" a="1"/>
  <c r="K205" i="2" s="1"/>
  <c r="K204" i="2" a="1"/>
  <c r="K204" i="2" s="1"/>
  <c r="K203" i="2" a="1"/>
  <c r="K203" i="2" s="1"/>
  <c r="K202" i="2" a="1"/>
  <c r="K202" i="2" s="1"/>
  <c r="K201" i="2" a="1"/>
  <c r="K201" i="2" s="1"/>
  <c r="K200" i="2" a="1"/>
  <c r="K200" i="2" s="1"/>
  <c r="K199" i="2" a="1"/>
  <c r="K199" i="2" s="1"/>
  <c r="K198" i="2" a="1"/>
  <c r="K198" i="2" s="1"/>
  <c r="K197" i="2" a="1"/>
  <c r="K197" i="2" s="1"/>
  <c r="K196" i="2" a="1"/>
  <c r="K196" i="2" s="1"/>
  <c r="K195" i="2" a="1"/>
  <c r="K195" i="2" s="1"/>
  <c r="K194" i="2" a="1"/>
  <c r="K194" i="2" s="1"/>
  <c r="K193" i="2" a="1"/>
  <c r="K193" i="2" s="1"/>
  <c r="K192" i="2" a="1"/>
  <c r="K192" i="2" s="1"/>
  <c r="K191" i="2" a="1"/>
  <c r="K191" i="2" s="1"/>
  <c r="K190" i="2" a="1"/>
  <c r="K190" i="2" s="1"/>
  <c r="K189" i="2" a="1"/>
  <c r="K189" i="2" s="1"/>
  <c r="K188" i="2" a="1"/>
  <c r="K188" i="2" s="1"/>
  <c r="K187" i="2" a="1"/>
  <c r="K187" i="2" s="1"/>
  <c r="K186" i="2" a="1"/>
  <c r="K186" i="2" s="1"/>
  <c r="K185" i="2" a="1"/>
  <c r="K185" i="2" s="1"/>
  <c r="K184" i="2" a="1"/>
  <c r="K184" i="2" s="1"/>
  <c r="K183" i="2" a="1"/>
  <c r="K183" i="2" s="1"/>
  <c r="K182" i="2" a="1"/>
  <c r="K182" i="2" s="1"/>
  <c r="K181" i="2" a="1"/>
  <c r="K181" i="2" s="1"/>
  <c r="K180" i="2" a="1"/>
  <c r="K180" i="2" s="1"/>
  <c r="K179" i="2" a="1"/>
  <c r="K179" i="2" s="1"/>
  <c r="K178" i="2" a="1"/>
  <c r="K178" i="2" s="1"/>
  <c r="K177" i="2" a="1"/>
  <c r="K177" i="2" s="1"/>
  <c r="K176" i="2" a="1"/>
  <c r="K176" i="2" s="1"/>
  <c r="K175" i="2" a="1"/>
  <c r="K175" i="2" s="1"/>
  <c r="K174" i="2" a="1"/>
  <c r="K174" i="2" s="1"/>
  <c r="K173" i="2" a="1"/>
  <c r="K173" i="2" s="1"/>
  <c r="K172" i="2" a="1"/>
  <c r="K172" i="2" s="1"/>
  <c r="K171" i="2" a="1"/>
  <c r="K171" i="2" s="1"/>
  <c r="K170" i="2" a="1"/>
  <c r="K170" i="2" s="1"/>
  <c r="K169" i="2" a="1"/>
  <c r="K169" i="2" s="1"/>
  <c r="K168" i="2" a="1"/>
  <c r="K168" i="2" s="1"/>
  <c r="K167" i="2" a="1"/>
  <c r="K167" i="2" s="1"/>
  <c r="K166" i="2" a="1"/>
  <c r="K166" i="2" s="1"/>
  <c r="K165" i="2" a="1"/>
  <c r="K165" i="2" s="1"/>
  <c r="K164" i="2" a="1"/>
  <c r="K164" i="2" s="1"/>
  <c r="K163" i="2" a="1"/>
  <c r="K163" i="2" s="1"/>
  <c r="K162" i="2" a="1"/>
  <c r="K162" i="2" s="1"/>
  <c r="K161" i="2" a="1"/>
  <c r="K161" i="2" s="1"/>
  <c r="K160" i="2" a="1"/>
  <c r="K160" i="2" s="1"/>
  <c r="K159" i="2" a="1"/>
  <c r="K159" i="2" s="1"/>
  <c r="K158" i="2" a="1"/>
  <c r="K158" i="2" s="1"/>
  <c r="K157" i="2" a="1"/>
  <c r="K157" i="2" s="1"/>
  <c r="K156" i="2" a="1"/>
  <c r="K156" i="2" s="1"/>
  <c r="K155" i="2" a="1"/>
  <c r="K155" i="2" s="1"/>
  <c r="K154" i="2" a="1"/>
  <c r="K154" i="2" s="1"/>
  <c r="K153" i="2" a="1"/>
  <c r="K153" i="2" s="1"/>
  <c r="K152" i="2" a="1"/>
  <c r="K152" i="2" s="1"/>
  <c r="K151" i="2" a="1"/>
  <c r="K151" i="2" s="1"/>
  <c r="K150" i="2" a="1"/>
  <c r="K150" i="2" s="1"/>
  <c r="K149" i="2" a="1"/>
  <c r="K149" i="2" s="1"/>
  <c r="K148" i="2" a="1"/>
  <c r="K148" i="2" s="1"/>
  <c r="K147" i="2" a="1"/>
  <c r="K147" i="2" s="1"/>
  <c r="K146" i="2" a="1"/>
  <c r="K146" i="2" s="1"/>
  <c r="K145" i="2" a="1"/>
  <c r="K145" i="2" s="1"/>
  <c r="K144" i="2" a="1"/>
  <c r="K144" i="2" s="1"/>
  <c r="K143" i="2" a="1"/>
  <c r="K143" i="2" s="1"/>
  <c r="K142" i="2" a="1"/>
  <c r="K142" i="2" s="1"/>
  <c r="K141" i="2" a="1"/>
  <c r="K141" i="2" s="1"/>
  <c r="K140" i="2" a="1"/>
  <c r="K140" i="2" s="1"/>
  <c r="K139" i="2" a="1"/>
  <c r="K139" i="2" s="1"/>
  <c r="K138" i="2" a="1"/>
  <c r="K138" i="2" s="1"/>
  <c r="K137" i="2" a="1"/>
  <c r="K137" i="2" s="1"/>
  <c r="K136" i="2" a="1"/>
  <c r="K136" i="2" s="1"/>
  <c r="K135" i="2" a="1"/>
  <c r="K135" i="2" s="1"/>
  <c r="K134" i="2" a="1"/>
  <c r="K134" i="2" s="1"/>
  <c r="K133" i="2" a="1"/>
  <c r="K133" i="2" s="1"/>
  <c r="K132" i="2" a="1"/>
  <c r="K132" i="2" s="1"/>
  <c r="K131" i="2" a="1"/>
  <c r="K131" i="2" s="1"/>
  <c r="K130" i="2" a="1"/>
  <c r="K130" i="2" s="1"/>
  <c r="K129" i="2" a="1"/>
  <c r="K129" i="2" s="1"/>
  <c r="K128" i="2" a="1"/>
  <c r="K128" i="2" s="1"/>
  <c r="K127" i="2" a="1"/>
  <c r="K127" i="2" s="1"/>
  <c r="K126" i="2" a="1"/>
  <c r="K126" i="2" s="1"/>
  <c r="K125" i="2" a="1"/>
  <c r="K125" i="2" s="1"/>
  <c r="K124" i="2" a="1"/>
  <c r="K124" i="2" s="1"/>
  <c r="K123" i="2" a="1"/>
  <c r="K123" i="2" s="1"/>
  <c r="K122" i="2" a="1"/>
  <c r="K122" i="2" s="1"/>
  <c r="K121" i="2" a="1"/>
  <c r="K121" i="2" s="1"/>
  <c r="K120" i="2" a="1"/>
  <c r="K120" i="2" s="1"/>
  <c r="K119" i="2" a="1"/>
  <c r="K119" i="2" s="1"/>
  <c r="K118" i="2" a="1"/>
  <c r="K118" i="2" s="1"/>
  <c r="K117" i="2" a="1"/>
  <c r="K117" i="2" s="1"/>
  <c r="K116" i="2" a="1"/>
  <c r="K116" i="2" s="1"/>
  <c r="K115" i="2" a="1"/>
  <c r="K115" i="2" s="1"/>
  <c r="K114" i="2" a="1"/>
  <c r="K114" i="2" s="1"/>
  <c r="K113" i="2" a="1"/>
  <c r="K113" i="2" s="1"/>
  <c r="K112" i="2" a="1"/>
  <c r="K112" i="2" s="1"/>
  <c r="K111" i="2" a="1"/>
  <c r="K111" i="2" s="1"/>
  <c r="J247" i="2" a="1"/>
  <c r="J247" i="2" s="1"/>
  <c r="J246" i="2" a="1"/>
  <c r="J246" i="2" s="1"/>
  <c r="J245" i="2" a="1"/>
  <c r="J245" i="2" s="1"/>
  <c r="J244" i="2" a="1"/>
  <c r="J244" i="2" s="1"/>
  <c r="J243" i="2" a="1"/>
  <c r="J243" i="2" s="1"/>
  <c r="J242" i="2" a="1"/>
  <c r="J242" i="2" s="1"/>
  <c r="J241" i="2" a="1"/>
  <c r="J241" i="2" s="1"/>
  <c r="J240" i="2" a="1"/>
  <c r="J240" i="2" s="1"/>
  <c r="J239" i="2" a="1"/>
  <c r="J239" i="2" s="1"/>
  <c r="J238" i="2" a="1"/>
  <c r="J238" i="2" s="1"/>
  <c r="J237" i="2" a="1"/>
  <c r="J237" i="2" s="1"/>
  <c r="J236" i="2" a="1"/>
  <c r="J236" i="2" s="1"/>
  <c r="J235" i="2" a="1"/>
  <c r="J235" i="2" s="1"/>
  <c r="J234" i="2" a="1"/>
  <c r="J234" i="2" s="1"/>
  <c r="J233" i="2" a="1"/>
  <c r="J233" i="2" s="1"/>
  <c r="J232" i="2" a="1"/>
  <c r="J232" i="2" s="1"/>
  <c r="J231" i="2" a="1"/>
  <c r="J231" i="2" s="1"/>
  <c r="J230" i="2" a="1"/>
  <c r="J230" i="2" s="1"/>
  <c r="J229" i="2" a="1"/>
  <c r="J229" i="2" s="1"/>
  <c r="J228" i="2" a="1"/>
  <c r="J228" i="2" s="1"/>
  <c r="J227" i="2" a="1"/>
  <c r="J227" i="2" s="1"/>
  <c r="J226" i="2" a="1"/>
  <c r="J226" i="2" s="1"/>
  <c r="J225" i="2" a="1"/>
  <c r="J225" i="2" s="1"/>
  <c r="J224" i="2" a="1"/>
  <c r="J224" i="2" s="1"/>
  <c r="J223" i="2" a="1"/>
  <c r="J223" i="2" s="1"/>
  <c r="J222" i="2" a="1"/>
  <c r="J222" i="2" s="1"/>
  <c r="J221" i="2" a="1"/>
  <c r="J221" i="2" s="1"/>
  <c r="J220" i="2" a="1"/>
  <c r="J220" i="2" s="1"/>
  <c r="J219" i="2" a="1"/>
  <c r="J219" i="2" s="1"/>
  <c r="J218" i="2" a="1"/>
  <c r="J218" i="2" s="1"/>
  <c r="J217" i="2" a="1"/>
  <c r="J217" i="2" s="1"/>
  <c r="J216" i="2" a="1"/>
  <c r="J216" i="2" s="1"/>
  <c r="J215" i="2" a="1"/>
  <c r="J215" i="2" s="1"/>
  <c r="J214" i="2" a="1"/>
  <c r="J214" i="2" s="1"/>
  <c r="J213" i="2" a="1"/>
  <c r="J213" i="2" s="1"/>
  <c r="J212" i="2" a="1"/>
  <c r="J212" i="2" s="1"/>
  <c r="J211" i="2" a="1"/>
  <c r="J211" i="2" s="1"/>
  <c r="J210" i="2" a="1"/>
  <c r="J210" i="2" s="1"/>
  <c r="J209" i="2" a="1"/>
  <c r="J209" i="2" s="1"/>
  <c r="J208" i="2" a="1"/>
  <c r="J208" i="2" s="1"/>
  <c r="J207" i="2" a="1"/>
  <c r="J207" i="2" s="1"/>
  <c r="J206" i="2" a="1"/>
  <c r="J206" i="2" s="1"/>
  <c r="J205" i="2" a="1"/>
  <c r="J205" i="2" s="1"/>
  <c r="J204" i="2" a="1"/>
  <c r="J204" i="2" s="1"/>
  <c r="J203" i="2" a="1"/>
  <c r="J203" i="2" s="1"/>
  <c r="J202" i="2" a="1"/>
  <c r="J202" i="2" s="1"/>
  <c r="J201" i="2" a="1"/>
  <c r="J201" i="2" s="1"/>
  <c r="J200" i="2" a="1"/>
  <c r="J200" i="2" s="1"/>
  <c r="J199" i="2" a="1"/>
  <c r="J199" i="2" s="1"/>
  <c r="J198" i="2" a="1"/>
  <c r="J198" i="2" s="1"/>
  <c r="J197" i="2" a="1"/>
  <c r="J197" i="2" s="1"/>
  <c r="J196" i="2" a="1"/>
  <c r="J196" i="2" s="1"/>
  <c r="J195" i="2" a="1"/>
  <c r="J195" i="2" s="1"/>
  <c r="J194" i="2" a="1"/>
  <c r="J194" i="2" s="1"/>
  <c r="J193" i="2" a="1"/>
  <c r="J193" i="2" s="1"/>
  <c r="J192" i="2" a="1"/>
  <c r="J192" i="2" s="1"/>
  <c r="J191" i="2" a="1"/>
  <c r="J191" i="2" s="1"/>
  <c r="J190" i="2" a="1"/>
  <c r="J190" i="2" s="1"/>
  <c r="J189" i="2" a="1"/>
  <c r="J189" i="2" s="1"/>
  <c r="J188" i="2" a="1"/>
  <c r="J188" i="2" s="1"/>
  <c r="J187" i="2" a="1"/>
  <c r="J187" i="2" s="1"/>
  <c r="J186" i="2" a="1"/>
  <c r="J186" i="2" s="1"/>
  <c r="J185" i="2" a="1"/>
  <c r="J185" i="2" s="1"/>
  <c r="J184" i="2" a="1"/>
  <c r="J184" i="2" s="1"/>
  <c r="J183" i="2" a="1"/>
  <c r="J183" i="2" s="1"/>
  <c r="J182" i="2" a="1"/>
  <c r="J182" i="2" s="1"/>
  <c r="J181" i="2" a="1"/>
  <c r="J181" i="2" s="1"/>
  <c r="J180" i="2" a="1"/>
  <c r="J180" i="2" s="1"/>
  <c r="J179" i="2" a="1"/>
  <c r="J179" i="2" s="1"/>
  <c r="J178" i="2" a="1"/>
  <c r="J178" i="2" s="1"/>
  <c r="J177" i="2" a="1"/>
  <c r="J177" i="2" s="1"/>
  <c r="J176" i="2" a="1"/>
  <c r="J176" i="2" s="1"/>
  <c r="J175" i="2" a="1"/>
  <c r="J175" i="2" s="1"/>
  <c r="J174" i="2" a="1"/>
  <c r="J174" i="2" s="1"/>
  <c r="J173" i="2" a="1"/>
  <c r="J173" i="2" s="1"/>
  <c r="J172" i="2" a="1"/>
  <c r="J172" i="2" s="1"/>
  <c r="J171" i="2" a="1"/>
  <c r="J171" i="2" s="1"/>
  <c r="J170" i="2" a="1"/>
  <c r="J170" i="2" s="1"/>
  <c r="J169" i="2" a="1"/>
  <c r="J169" i="2" s="1"/>
  <c r="J168" i="2" a="1"/>
  <c r="J168" i="2" s="1"/>
  <c r="J167" i="2" a="1"/>
  <c r="J167" i="2" s="1"/>
  <c r="J166" i="2" a="1"/>
  <c r="J166" i="2" s="1"/>
  <c r="J165" i="2" a="1"/>
  <c r="J165" i="2" s="1"/>
  <c r="J164" i="2" a="1"/>
  <c r="J164" i="2" s="1"/>
  <c r="J163" i="2" a="1"/>
  <c r="J163" i="2" s="1"/>
  <c r="J162" i="2" a="1"/>
  <c r="J162" i="2" s="1"/>
  <c r="J161" i="2" a="1"/>
  <c r="J161" i="2" s="1"/>
  <c r="J160" i="2" a="1"/>
  <c r="J160" i="2" s="1"/>
  <c r="J159" i="2" a="1"/>
  <c r="J159" i="2" s="1"/>
  <c r="J158" i="2" a="1"/>
  <c r="J158" i="2" s="1"/>
  <c r="J157" i="2" a="1"/>
  <c r="J157" i="2" s="1"/>
  <c r="J156" i="2" a="1"/>
  <c r="J156" i="2" s="1"/>
  <c r="J155" i="2" a="1"/>
  <c r="J155" i="2" s="1"/>
  <c r="J154" i="2" a="1"/>
  <c r="J154" i="2" s="1"/>
  <c r="J153" i="2" a="1"/>
  <c r="J153" i="2" s="1"/>
  <c r="J152" i="2" a="1"/>
  <c r="J152" i="2" s="1"/>
  <c r="J151" i="2" a="1"/>
  <c r="J151" i="2" s="1"/>
  <c r="J150" i="2" a="1"/>
  <c r="J150" i="2" s="1"/>
  <c r="J149" i="2" a="1"/>
  <c r="J149" i="2" s="1"/>
  <c r="J148" i="2" a="1"/>
  <c r="J148" i="2" s="1"/>
  <c r="J147" i="2" a="1"/>
  <c r="J147" i="2" s="1"/>
  <c r="J146" i="2" a="1"/>
  <c r="J146" i="2" s="1"/>
  <c r="J145" i="2" a="1"/>
  <c r="J145" i="2" s="1"/>
  <c r="J144" i="2" a="1"/>
  <c r="J144" i="2" s="1"/>
  <c r="J143" i="2" a="1"/>
  <c r="J143" i="2" s="1"/>
  <c r="J142" i="2" a="1"/>
  <c r="J142" i="2" s="1"/>
  <c r="J141" i="2" a="1"/>
  <c r="J141" i="2" s="1"/>
  <c r="J140" i="2" a="1"/>
  <c r="J140" i="2" s="1"/>
  <c r="J139" i="2" a="1"/>
  <c r="J139" i="2" s="1"/>
  <c r="J138" i="2" a="1"/>
  <c r="J138" i="2" s="1"/>
  <c r="J137" i="2" a="1"/>
  <c r="J137" i="2" s="1"/>
  <c r="J136" i="2" a="1"/>
  <c r="J136" i="2" s="1"/>
  <c r="J135" i="2" a="1"/>
  <c r="J135" i="2" s="1"/>
  <c r="J134" i="2" a="1"/>
  <c r="J134" i="2" s="1"/>
  <c r="J133" i="2" a="1"/>
  <c r="J133" i="2" s="1"/>
  <c r="J132" i="2" a="1"/>
  <c r="J132" i="2" s="1"/>
  <c r="J131" i="2" a="1"/>
  <c r="J131" i="2" s="1"/>
  <c r="J130" i="2" a="1"/>
  <c r="J130" i="2" s="1"/>
  <c r="J129" i="2" a="1"/>
  <c r="J129" i="2" s="1"/>
  <c r="J128" i="2" a="1"/>
  <c r="J128" i="2" s="1"/>
  <c r="J127" i="2" a="1"/>
  <c r="J127" i="2" s="1"/>
  <c r="J126" i="2" a="1"/>
  <c r="J126" i="2" s="1"/>
  <c r="J125" i="2" a="1"/>
  <c r="J125" i="2" s="1"/>
  <c r="J124" i="2" a="1"/>
  <c r="J124" i="2" s="1"/>
  <c r="J123" i="2" a="1"/>
  <c r="J123" i="2" s="1"/>
  <c r="J122" i="2" a="1"/>
  <c r="J122" i="2" s="1"/>
  <c r="J121" i="2" a="1"/>
  <c r="J121" i="2" s="1"/>
  <c r="J120" i="2" a="1"/>
  <c r="J120" i="2" s="1"/>
  <c r="J119" i="2" a="1"/>
  <c r="J119" i="2" s="1"/>
  <c r="J118" i="2" a="1"/>
  <c r="J118" i="2" s="1"/>
  <c r="J117" i="2" a="1"/>
  <c r="J117" i="2" s="1"/>
  <c r="J116" i="2" a="1"/>
  <c r="J116" i="2" s="1"/>
  <c r="J115" i="2" a="1"/>
  <c r="J115" i="2" s="1"/>
  <c r="J114" i="2" a="1"/>
  <c r="J114" i="2" s="1"/>
  <c r="J113" i="2" a="1"/>
  <c r="J113" i="2" s="1"/>
  <c r="J112" i="2" a="1"/>
  <c r="J112" i="2" s="1"/>
  <c r="J111" i="2" a="1"/>
  <c r="J111" i="2" s="1"/>
  <c r="I247" i="2" a="1"/>
  <c r="I247" i="2" s="1"/>
  <c r="I246" i="2" a="1"/>
  <c r="I246" i="2" s="1"/>
  <c r="I245" i="2" a="1"/>
  <c r="I245" i="2" s="1"/>
  <c r="I244" i="2" a="1"/>
  <c r="I244" i="2" s="1"/>
  <c r="I243" i="2" a="1"/>
  <c r="I243" i="2" s="1"/>
  <c r="I242" i="2" a="1"/>
  <c r="I242" i="2" s="1"/>
  <c r="I241" i="2" a="1"/>
  <c r="I241" i="2" s="1"/>
  <c r="I240" i="2" a="1"/>
  <c r="I240" i="2" s="1"/>
  <c r="I239" i="2" a="1"/>
  <c r="I239" i="2" s="1"/>
  <c r="I238" i="2" a="1"/>
  <c r="I238" i="2" s="1"/>
  <c r="I237" i="2" a="1"/>
  <c r="I237" i="2" s="1"/>
  <c r="I236" i="2" a="1"/>
  <c r="I236" i="2" s="1"/>
  <c r="I235" i="2" a="1"/>
  <c r="I235" i="2" s="1"/>
  <c r="I234" i="2" a="1"/>
  <c r="I234" i="2" s="1"/>
  <c r="I233" i="2" a="1"/>
  <c r="I233" i="2" s="1"/>
  <c r="I232" i="2" a="1"/>
  <c r="I232" i="2" s="1"/>
  <c r="I231" i="2" a="1"/>
  <c r="I231" i="2" s="1"/>
  <c r="I230" i="2" a="1"/>
  <c r="I230" i="2" s="1"/>
  <c r="I229" i="2" a="1"/>
  <c r="I229" i="2" s="1"/>
  <c r="I228" i="2" a="1"/>
  <c r="I228" i="2" s="1"/>
  <c r="I227" i="2" a="1"/>
  <c r="I227" i="2" s="1"/>
  <c r="I226" i="2" a="1"/>
  <c r="I226" i="2" s="1"/>
  <c r="I225" i="2" a="1"/>
  <c r="I225" i="2" s="1"/>
  <c r="I224" i="2" a="1"/>
  <c r="I224" i="2" s="1"/>
  <c r="I223" i="2" a="1"/>
  <c r="I223" i="2" s="1"/>
  <c r="I222" i="2" a="1"/>
  <c r="I222" i="2" s="1"/>
  <c r="I221" i="2" a="1"/>
  <c r="I221" i="2" s="1"/>
  <c r="I220" i="2" a="1"/>
  <c r="I220" i="2" s="1"/>
  <c r="I219" i="2" a="1"/>
  <c r="I219" i="2" s="1"/>
  <c r="I218" i="2" a="1"/>
  <c r="I218" i="2" s="1"/>
  <c r="I217" i="2" a="1"/>
  <c r="I217" i="2" s="1"/>
  <c r="I216" i="2" a="1"/>
  <c r="I216" i="2" s="1"/>
  <c r="I215" i="2" a="1"/>
  <c r="I215" i="2" s="1"/>
  <c r="I214" i="2" a="1"/>
  <c r="I214" i="2" s="1"/>
  <c r="I213" i="2" a="1"/>
  <c r="I213" i="2" s="1"/>
  <c r="I212" i="2" a="1"/>
  <c r="I212" i="2" s="1"/>
  <c r="I211" i="2" a="1"/>
  <c r="I211" i="2" s="1"/>
  <c r="I210" i="2" a="1"/>
  <c r="I210" i="2" s="1"/>
  <c r="I209" i="2" a="1"/>
  <c r="I209" i="2" s="1"/>
  <c r="I208" i="2" a="1"/>
  <c r="I208" i="2" s="1"/>
  <c r="I207" i="2" a="1"/>
  <c r="I207" i="2" s="1"/>
  <c r="I206" i="2" a="1"/>
  <c r="I206" i="2" s="1"/>
  <c r="I205" i="2" a="1"/>
  <c r="I205" i="2" s="1"/>
  <c r="I204" i="2" a="1"/>
  <c r="I204" i="2" s="1"/>
  <c r="I203" i="2" a="1"/>
  <c r="I203" i="2" s="1"/>
  <c r="I202" i="2" a="1"/>
  <c r="I202" i="2" s="1"/>
  <c r="I201" i="2" a="1"/>
  <c r="I201" i="2" s="1"/>
  <c r="I200" i="2" a="1"/>
  <c r="I200" i="2" s="1"/>
  <c r="I199" i="2" a="1"/>
  <c r="I199" i="2" s="1"/>
  <c r="I198" i="2" a="1"/>
  <c r="I198" i="2" s="1"/>
  <c r="I197" i="2" a="1"/>
  <c r="I197" i="2" s="1"/>
  <c r="I196" i="2" a="1"/>
  <c r="I196" i="2" s="1"/>
  <c r="I195" i="2" a="1"/>
  <c r="I195" i="2" s="1"/>
  <c r="I194" i="2" a="1"/>
  <c r="I194" i="2" s="1"/>
  <c r="I193" i="2" a="1"/>
  <c r="I193" i="2" s="1"/>
  <c r="I192" i="2" a="1"/>
  <c r="I192" i="2" s="1"/>
  <c r="I191" i="2" a="1"/>
  <c r="I191" i="2" s="1"/>
  <c r="I190" i="2" a="1"/>
  <c r="I190" i="2" s="1"/>
  <c r="I189" i="2" a="1"/>
  <c r="I189" i="2" s="1"/>
  <c r="I188" i="2" a="1"/>
  <c r="I188" i="2" s="1"/>
  <c r="I187" i="2" a="1"/>
  <c r="I187" i="2" s="1"/>
  <c r="I186" i="2" a="1"/>
  <c r="I186" i="2" s="1"/>
  <c r="I185" i="2" a="1"/>
  <c r="I185" i="2" s="1"/>
  <c r="I184" i="2" a="1"/>
  <c r="I184" i="2" s="1"/>
  <c r="I183" i="2" a="1"/>
  <c r="I183" i="2" s="1"/>
  <c r="I182" i="2" a="1"/>
  <c r="I182" i="2" s="1"/>
  <c r="I181" i="2" a="1"/>
  <c r="I181" i="2" s="1"/>
  <c r="I180" i="2" a="1"/>
  <c r="I180" i="2" s="1"/>
  <c r="I179" i="2" a="1"/>
  <c r="I179" i="2" s="1"/>
  <c r="I178" i="2" a="1"/>
  <c r="I178" i="2" s="1"/>
  <c r="I177" i="2" a="1"/>
  <c r="I177" i="2" s="1"/>
  <c r="I176" i="2" a="1"/>
  <c r="I176" i="2" s="1"/>
  <c r="I175" i="2" a="1"/>
  <c r="I175" i="2" s="1"/>
  <c r="I174" i="2" a="1"/>
  <c r="I174" i="2" s="1"/>
  <c r="I173" i="2" a="1"/>
  <c r="I173" i="2" s="1"/>
  <c r="I172" i="2" a="1"/>
  <c r="I172" i="2" s="1"/>
  <c r="I171" i="2" a="1"/>
  <c r="I171" i="2" s="1"/>
  <c r="I170" i="2" a="1"/>
  <c r="I170" i="2" s="1"/>
  <c r="I169" i="2" a="1"/>
  <c r="I169" i="2" s="1"/>
  <c r="I168" i="2" a="1"/>
  <c r="I168" i="2" s="1"/>
  <c r="I167" i="2" a="1"/>
  <c r="I167" i="2" s="1"/>
  <c r="I166" i="2" a="1"/>
  <c r="I166" i="2" s="1"/>
  <c r="I165" i="2" a="1"/>
  <c r="I165" i="2" s="1"/>
  <c r="I164" i="2" a="1"/>
  <c r="I164" i="2" s="1"/>
  <c r="I163" i="2" a="1"/>
  <c r="I163" i="2" s="1"/>
  <c r="I162" i="2" a="1"/>
  <c r="I162" i="2" s="1"/>
  <c r="I161" i="2" a="1"/>
  <c r="I161" i="2" s="1"/>
  <c r="I160" i="2" a="1"/>
  <c r="I160" i="2" s="1"/>
  <c r="I159" i="2" a="1"/>
  <c r="I159" i="2" s="1"/>
  <c r="I158" i="2" a="1"/>
  <c r="I158" i="2" s="1"/>
  <c r="I157" i="2" a="1"/>
  <c r="I157" i="2" s="1"/>
  <c r="I156" i="2" a="1"/>
  <c r="I156" i="2" s="1"/>
  <c r="I155" i="2" a="1"/>
  <c r="I155" i="2" s="1"/>
  <c r="I154" i="2" a="1"/>
  <c r="I154" i="2" s="1"/>
  <c r="I153" i="2" a="1"/>
  <c r="I153" i="2" s="1"/>
  <c r="I152" i="2" a="1"/>
  <c r="I152" i="2" s="1"/>
  <c r="I151" i="2" a="1"/>
  <c r="I151" i="2" s="1"/>
  <c r="I150" i="2" a="1"/>
  <c r="I150" i="2" s="1"/>
  <c r="I149" i="2" a="1"/>
  <c r="I149" i="2" s="1"/>
  <c r="I148" i="2" a="1"/>
  <c r="I148" i="2" s="1"/>
  <c r="I147" i="2" a="1"/>
  <c r="I147" i="2" s="1"/>
  <c r="I146" i="2" a="1"/>
  <c r="I146" i="2" s="1"/>
  <c r="I145" i="2" a="1"/>
  <c r="I145" i="2" s="1"/>
  <c r="I144" i="2" a="1"/>
  <c r="I144" i="2" s="1"/>
  <c r="I143" i="2" a="1"/>
  <c r="I143" i="2" s="1"/>
  <c r="I142" i="2" a="1"/>
  <c r="I142" i="2" s="1"/>
  <c r="I141" i="2" a="1"/>
  <c r="I141" i="2" s="1"/>
  <c r="I140" i="2" a="1"/>
  <c r="I140" i="2" s="1"/>
  <c r="I139" i="2" a="1"/>
  <c r="I139" i="2" s="1"/>
  <c r="I138" i="2" a="1"/>
  <c r="I138" i="2" s="1"/>
  <c r="I137" i="2" a="1"/>
  <c r="I137" i="2" s="1"/>
  <c r="I136" i="2" a="1"/>
  <c r="I136" i="2" s="1"/>
  <c r="I135" i="2" a="1"/>
  <c r="I135" i="2" s="1"/>
  <c r="I134" i="2" a="1"/>
  <c r="I134" i="2" s="1"/>
  <c r="I133" i="2" a="1"/>
  <c r="I133" i="2" s="1"/>
  <c r="I132" i="2" a="1"/>
  <c r="I132" i="2" s="1"/>
  <c r="I131" i="2" a="1"/>
  <c r="I131" i="2" s="1"/>
  <c r="I130" i="2" a="1"/>
  <c r="I130" i="2" s="1"/>
  <c r="I129" i="2" a="1"/>
  <c r="I129" i="2" s="1"/>
  <c r="I128" i="2" a="1"/>
  <c r="I128" i="2" s="1"/>
  <c r="I127" i="2" a="1"/>
  <c r="I127" i="2" s="1"/>
  <c r="I126" i="2" a="1"/>
  <c r="I126" i="2" s="1"/>
  <c r="I125" i="2" a="1"/>
  <c r="I125" i="2" s="1"/>
  <c r="I124" i="2" a="1"/>
  <c r="I124" i="2" s="1"/>
  <c r="I123" i="2" a="1"/>
  <c r="I123" i="2" s="1"/>
  <c r="I122" i="2" a="1"/>
  <c r="I122" i="2" s="1"/>
  <c r="I121" i="2" a="1"/>
  <c r="I121" i="2" s="1"/>
  <c r="I120" i="2" a="1"/>
  <c r="I120" i="2" s="1"/>
  <c r="I119" i="2" a="1"/>
  <c r="I119" i="2" s="1"/>
  <c r="I118" i="2" a="1"/>
  <c r="I118" i="2" s="1"/>
  <c r="I117" i="2" a="1"/>
  <c r="I117" i="2" s="1"/>
  <c r="I116" i="2" a="1"/>
  <c r="I116" i="2" s="1"/>
  <c r="I115" i="2" a="1"/>
  <c r="I115" i="2" s="1"/>
  <c r="I114" i="2" a="1"/>
  <c r="I114" i="2" s="1"/>
  <c r="I113" i="2" a="1"/>
  <c r="I113" i="2" s="1"/>
  <c r="I112" i="2" a="1"/>
  <c r="I112" i="2" s="1"/>
  <c r="I111" i="2" a="1"/>
  <c r="I111" i="2" s="1"/>
  <c r="H247" i="2" a="1"/>
  <c r="H247" i="2" s="1"/>
  <c r="H246" i="2" a="1"/>
  <c r="H246" i="2" s="1"/>
  <c r="H245" i="2" a="1"/>
  <c r="H245" i="2" s="1"/>
  <c r="H244" i="2" a="1"/>
  <c r="H244" i="2" s="1"/>
  <c r="H243" i="2" a="1"/>
  <c r="H243" i="2" s="1"/>
  <c r="H242" i="2" a="1"/>
  <c r="H242" i="2" s="1"/>
  <c r="H241" i="2" a="1"/>
  <c r="H241" i="2" s="1"/>
  <c r="H240" i="2" a="1"/>
  <c r="H240" i="2" s="1"/>
  <c r="H239" i="2" a="1"/>
  <c r="H239" i="2" s="1"/>
  <c r="H238" i="2" a="1"/>
  <c r="H238" i="2" s="1"/>
  <c r="H237" i="2" a="1"/>
  <c r="H237" i="2" s="1"/>
  <c r="H236" i="2" a="1"/>
  <c r="H236" i="2" s="1"/>
  <c r="H235" i="2" a="1"/>
  <c r="H235" i="2" s="1"/>
  <c r="H234" i="2" a="1"/>
  <c r="H234" i="2" s="1"/>
  <c r="H233" i="2" a="1"/>
  <c r="H233" i="2" s="1"/>
  <c r="H232" i="2" a="1"/>
  <c r="H232" i="2" s="1"/>
  <c r="H231" i="2" a="1"/>
  <c r="H231" i="2" s="1"/>
  <c r="H230" i="2" a="1"/>
  <c r="H230" i="2" s="1"/>
  <c r="H229" i="2" a="1"/>
  <c r="H229" i="2" s="1"/>
  <c r="H228" i="2" a="1"/>
  <c r="H228" i="2" s="1"/>
  <c r="H227" i="2" a="1"/>
  <c r="H227" i="2" s="1"/>
  <c r="H226" i="2" a="1"/>
  <c r="H226" i="2" s="1"/>
  <c r="H225" i="2" a="1"/>
  <c r="H225" i="2" s="1"/>
  <c r="H224" i="2" a="1"/>
  <c r="H224" i="2" s="1"/>
  <c r="H223" i="2" a="1"/>
  <c r="H223" i="2" s="1"/>
  <c r="H222" i="2" a="1"/>
  <c r="H222" i="2" s="1"/>
  <c r="H221" i="2" a="1"/>
  <c r="H221" i="2" s="1"/>
  <c r="H220" i="2" a="1"/>
  <c r="H220" i="2" s="1"/>
  <c r="H219" i="2" a="1"/>
  <c r="H219" i="2" s="1"/>
  <c r="H218" i="2" a="1"/>
  <c r="H218" i="2" s="1"/>
  <c r="H217" i="2" a="1"/>
  <c r="H217" i="2" s="1"/>
  <c r="H216" i="2" a="1"/>
  <c r="H216" i="2" s="1"/>
  <c r="H215" i="2" a="1"/>
  <c r="H215" i="2" s="1"/>
  <c r="H214" i="2" a="1"/>
  <c r="H214" i="2" s="1"/>
  <c r="H213" i="2" a="1"/>
  <c r="H213" i="2" s="1"/>
  <c r="H212" i="2" a="1"/>
  <c r="H212" i="2" s="1"/>
  <c r="H211" i="2" a="1"/>
  <c r="H211" i="2" s="1"/>
  <c r="H210" i="2" a="1"/>
  <c r="H210" i="2" s="1"/>
  <c r="H209" i="2" a="1"/>
  <c r="H209" i="2" s="1"/>
  <c r="H208" i="2" a="1"/>
  <c r="H208" i="2" s="1"/>
  <c r="H207" i="2" a="1"/>
  <c r="H207" i="2" s="1"/>
  <c r="H206" i="2" a="1"/>
  <c r="H206" i="2" s="1"/>
  <c r="H205" i="2" a="1"/>
  <c r="H205" i="2" s="1"/>
  <c r="H204" i="2" a="1"/>
  <c r="H204" i="2" s="1"/>
  <c r="H203" i="2" a="1"/>
  <c r="H203" i="2" s="1"/>
  <c r="H202" i="2" a="1"/>
  <c r="H202" i="2" s="1"/>
  <c r="H201" i="2" a="1"/>
  <c r="H201" i="2" s="1"/>
  <c r="H200" i="2" a="1"/>
  <c r="H200" i="2" s="1"/>
  <c r="H199" i="2" a="1"/>
  <c r="H199" i="2" s="1"/>
  <c r="H198" i="2" a="1"/>
  <c r="H198" i="2" s="1"/>
  <c r="H197" i="2" a="1"/>
  <c r="H197" i="2" s="1"/>
  <c r="H196" i="2" a="1"/>
  <c r="H196" i="2" s="1"/>
  <c r="H195" i="2" a="1"/>
  <c r="H195" i="2" s="1"/>
  <c r="H194" i="2" a="1"/>
  <c r="H194" i="2" s="1"/>
  <c r="H193" i="2" a="1"/>
  <c r="H193" i="2" s="1"/>
  <c r="H192" i="2" a="1"/>
  <c r="H192" i="2" s="1"/>
  <c r="H191" i="2" a="1"/>
  <c r="H191" i="2" s="1"/>
  <c r="H190" i="2" a="1"/>
  <c r="H190" i="2" s="1"/>
  <c r="H189" i="2" a="1"/>
  <c r="H189" i="2" s="1"/>
  <c r="H188" i="2" a="1"/>
  <c r="H188" i="2" s="1"/>
  <c r="H187" i="2" a="1"/>
  <c r="H187" i="2" s="1"/>
  <c r="H186" i="2" a="1"/>
  <c r="H186" i="2" s="1"/>
  <c r="H185" i="2" a="1"/>
  <c r="H185" i="2" s="1"/>
  <c r="H184" i="2" a="1"/>
  <c r="H184" i="2" s="1"/>
  <c r="H183" i="2" a="1"/>
  <c r="H183" i="2" s="1"/>
  <c r="H182" i="2" a="1"/>
  <c r="H182" i="2" s="1"/>
  <c r="H181" i="2" a="1"/>
  <c r="H181" i="2" s="1"/>
  <c r="H180" i="2" a="1"/>
  <c r="H180" i="2" s="1"/>
  <c r="H179" i="2" a="1"/>
  <c r="H179" i="2" s="1"/>
  <c r="H178" i="2" a="1"/>
  <c r="H178" i="2" s="1"/>
  <c r="H177" i="2" a="1"/>
  <c r="H177" i="2" s="1"/>
  <c r="H176" i="2" a="1"/>
  <c r="H176" i="2" s="1"/>
  <c r="H175" i="2" a="1"/>
  <c r="H175" i="2" s="1"/>
  <c r="H174" i="2" a="1"/>
  <c r="H174" i="2" s="1"/>
  <c r="H173" i="2" a="1"/>
  <c r="H173" i="2" s="1"/>
  <c r="H172" i="2" a="1"/>
  <c r="H172" i="2" s="1"/>
  <c r="H171" i="2" a="1"/>
  <c r="H171" i="2" s="1"/>
  <c r="H170" i="2" a="1"/>
  <c r="H170" i="2" s="1"/>
  <c r="H169" i="2" a="1"/>
  <c r="H169" i="2" s="1"/>
  <c r="H168" i="2" a="1"/>
  <c r="H168" i="2" s="1"/>
  <c r="H167" i="2" a="1"/>
  <c r="H167" i="2" s="1"/>
  <c r="H166" i="2" a="1"/>
  <c r="H166" i="2" s="1"/>
  <c r="H165" i="2" a="1"/>
  <c r="H165" i="2" s="1"/>
  <c r="H164" i="2" a="1"/>
  <c r="H164" i="2" s="1"/>
  <c r="H163" i="2" a="1"/>
  <c r="H163" i="2" s="1"/>
  <c r="H162" i="2" a="1"/>
  <c r="H162" i="2" s="1"/>
  <c r="H161" i="2" a="1"/>
  <c r="H161" i="2" s="1"/>
  <c r="H160" i="2" a="1"/>
  <c r="H160" i="2" s="1"/>
  <c r="H159" i="2" a="1"/>
  <c r="H159" i="2" s="1"/>
  <c r="H158" i="2" a="1"/>
  <c r="H158" i="2" s="1"/>
  <c r="H157" i="2" a="1"/>
  <c r="H157" i="2" s="1"/>
  <c r="H156" i="2" a="1"/>
  <c r="H156" i="2" s="1"/>
  <c r="H155" i="2" a="1"/>
  <c r="H155" i="2" s="1"/>
  <c r="H154" i="2" a="1"/>
  <c r="H154" i="2" s="1"/>
  <c r="H153" i="2" a="1"/>
  <c r="H153" i="2" s="1"/>
  <c r="H152" i="2" a="1"/>
  <c r="H152" i="2" s="1"/>
  <c r="H151" i="2" a="1"/>
  <c r="H151" i="2" s="1"/>
  <c r="H150" i="2" a="1"/>
  <c r="H150" i="2" s="1"/>
  <c r="H149" i="2" a="1"/>
  <c r="H149" i="2" s="1"/>
  <c r="H148" i="2" a="1"/>
  <c r="H148" i="2" s="1"/>
  <c r="H147" i="2" a="1"/>
  <c r="H147" i="2" s="1"/>
  <c r="H146" i="2" a="1"/>
  <c r="H146" i="2" s="1"/>
  <c r="H145" i="2" a="1"/>
  <c r="H145" i="2" s="1"/>
  <c r="H144" i="2" a="1"/>
  <c r="H144" i="2" s="1"/>
  <c r="H143" i="2" a="1"/>
  <c r="H143" i="2" s="1"/>
  <c r="H142" i="2" a="1"/>
  <c r="H142" i="2" s="1"/>
  <c r="H141" i="2" a="1"/>
  <c r="H141" i="2" s="1"/>
  <c r="H140" i="2" a="1"/>
  <c r="H140" i="2" s="1"/>
  <c r="H139" i="2" a="1"/>
  <c r="H139" i="2" s="1"/>
  <c r="H138" i="2" a="1"/>
  <c r="H138" i="2" s="1"/>
  <c r="H137" i="2" a="1"/>
  <c r="H137" i="2" s="1"/>
  <c r="H136" i="2" a="1"/>
  <c r="H136" i="2" s="1"/>
  <c r="H135" i="2" a="1"/>
  <c r="H135" i="2" s="1"/>
  <c r="H134" i="2" a="1"/>
  <c r="H134" i="2" s="1"/>
  <c r="H133" i="2" a="1"/>
  <c r="H133" i="2" s="1"/>
  <c r="H132" i="2" a="1"/>
  <c r="H132" i="2" s="1"/>
  <c r="H131" i="2" a="1"/>
  <c r="H131" i="2" s="1"/>
  <c r="H129" i="2" a="1"/>
  <c r="H129" i="2" s="1"/>
  <c r="H128" i="2" a="1"/>
  <c r="H128" i="2" s="1"/>
  <c r="H127" i="2" a="1"/>
  <c r="H127" i="2" s="1"/>
  <c r="C112" i="2"/>
  <c r="F112" i="2" s="1"/>
  <c r="C113" i="2"/>
  <c r="C114" i="2"/>
  <c r="C115" i="2"/>
  <c r="C116" i="2"/>
  <c r="C117" i="2"/>
  <c r="F117" i="2" s="1"/>
  <c r="C118" i="2"/>
  <c r="F118" i="2" s="1"/>
  <c r="C119" i="2"/>
  <c r="F119" i="2" s="1"/>
  <c r="C120" i="2"/>
  <c r="F120" i="2" s="1"/>
  <c r="C121" i="2"/>
  <c r="C122" i="2"/>
  <c r="C123" i="2"/>
  <c r="F123" i="2" s="1"/>
  <c r="C124" i="2"/>
  <c r="F124" i="2" s="1"/>
  <c r="C125" i="2"/>
  <c r="F125" i="2" s="1"/>
  <c r="C126" i="2"/>
  <c r="F126" i="2" s="1"/>
  <c r="C127" i="2"/>
  <c r="F127" i="2" s="1"/>
  <c r="C128" i="2"/>
  <c r="F128" i="2" s="1"/>
  <c r="C129" i="2"/>
  <c r="F129" i="2" s="1"/>
  <c r="C130" i="2"/>
  <c r="F130" i="2" s="1"/>
  <c r="C131" i="2"/>
  <c r="F131" i="2" s="1"/>
  <c r="C132" i="2"/>
  <c r="F132" i="2" s="1"/>
  <c r="C133" i="2"/>
  <c r="F133" i="2" s="1"/>
  <c r="C134" i="2"/>
  <c r="F134" i="2" s="1"/>
  <c r="C135" i="2"/>
  <c r="F135" i="2" s="1"/>
  <c r="C136" i="2"/>
  <c r="F136" i="2" s="1"/>
  <c r="C137" i="2"/>
  <c r="F137" i="2" s="1"/>
  <c r="C138" i="2"/>
  <c r="C139" i="2"/>
  <c r="F139" i="2" s="1"/>
  <c r="C140" i="2"/>
  <c r="F140" i="2" s="1"/>
  <c r="C141" i="2"/>
  <c r="F141" i="2" s="1"/>
  <c r="C142" i="2"/>
  <c r="F142" i="2" s="1"/>
  <c r="C143" i="2"/>
  <c r="F143" i="2" s="1"/>
  <c r="C144" i="2"/>
  <c r="F144" i="2" s="1"/>
  <c r="C145" i="2"/>
  <c r="F145" i="2" s="1"/>
  <c r="C146" i="2"/>
  <c r="F146" i="2" s="1"/>
  <c r="C147" i="2"/>
  <c r="F147" i="2" s="1"/>
  <c r="C148" i="2"/>
  <c r="C149" i="2"/>
  <c r="F149" i="2" s="1"/>
  <c r="C150" i="2"/>
  <c r="F150" i="2" s="1"/>
  <c r="C151" i="2"/>
  <c r="F151" i="2" s="1"/>
  <c r="C152" i="2"/>
  <c r="F152" i="2" s="1"/>
  <c r="C153" i="2"/>
  <c r="F153" i="2" s="1"/>
  <c r="C154" i="2"/>
  <c r="C155" i="2"/>
  <c r="F155" i="2" s="1"/>
  <c r="C156" i="2"/>
  <c r="F156" i="2" s="1"/>
  <c r="C157" i="2"/>
  <c r="F157" i="2" s="1"/>
  <c r="C158" i="2"/>
  <c r="F158" i="2" s="1"/>
  <c r="C159" i="2"/>
  <c r="F159" i="2" s="1"/>
  <c r="C160" i="2"/>
  <c r="F160" i="2" s="1"/>
  <c r="C161" i="2"/>
  <c r="C162" i="2"/>
  <c r="C163" i="2"/>
  <c r="F163" i="2" s="1"/>
  <c r="C164" i="2"/>
  <c r="F164" i="2" s="1"/>
  <c r="C165" i="2"/>
  <c r="F165" i="2" s="1"/>
  <c r="C166" i="2"/>
  <c r="C167" i="2"/>
  <c r="F167" i="2" s="1"/>
  <c r="C168" i="2"/>
  <c r="F168" i="2" s="1"/>
  <c r="C169" i="2"/>
  <c r="F169" i="2" s="1"/>
  <c r="C170" i="2"/>
  <c r="F170" i="2" s="1"/>
  <c r="C171" i="2"/>
  <c r="F171" i="2" s="1"/>
  <c r="C172" i="2"/>
  <c r="F172" i="2" s="1"/>
  <c r="C173" i="2"/>
  <c r="F173" i="2" s="1"/>
  <c r="C174" i="2"/>
  <c r="F174" i="2" s="1"/>
  <c r="C175" i="2"/>
  <c r="F175" i="2" s="1"/>
  <c r="C176" i="2"/>
  <c r="C177" i="2"/>
  <c r="F177" i="2" s="1"/>
  <c r="C178" i="2"/>
  <c r="C179" i="2"/>
  <c r="F179" i="2" s="1"/>
  <c r="C180" i="2"/>
  <c r="F180" i="2" s="1"/>
  <c r="C181" i="2"/>
  <c r="F181" i="2" s="1"/>
  <c r="C182" i="2"/>
  <c r="F182" i="2" s="1"/>
  <c r="C183" i="2"/>
  <c r="F183" i="2" s="1"/>
  <c r="C184" i="2"/>
  <c r="F184" i="2" s="1"/>
  <c r="C185" i="2"/>
  <c r="F185" i="2" s="1"/>
  <c r="C186" i="2"/>
  <c r="F186" i="2" s="1"/>
  <c r="C187" i="2"/>
  <c r="F187" i="2" s="1"/>
  <c r="C188" i="2"/>
  <c r="F188" i="2" s="1"/>
  <c r="C189" i="2"/>
  <c r="F189" i="2" s="1"/>
  <c r="C190" i="2"/>
  <c r="F190" i="2" s="1"/>
  <c r="C191" i="2"/>
  <c r="F191" i="2" s="1"/>
  <c r="C192" i="2"/>
  <c r="F192" i="2" s="1"/>
  <c r="C193" i="2"/>
  <c r="F193" i="2" s="1"/>
  <c r="C194" i="2"/>
  <c r="F194" i="2" s="1"/>
  <c r="C195" i="2"/>
  <c r="F195" i="2" s="1"/>
  <c r="C196" i="2"/>
  <c r="F196" i="2" s="1"/>
  <c r="C197" i="2"/>
  <c r="F197" i="2" s="1"/>
  <c r="C198" i="2"/>
  <c r="F198" i="2" s="1"/>
  <c r="C199" i="2"/>
  <c r="F199" i="2" s="1"/>
  <c r="C200" i="2"/>
  <c r="F200" i="2" s="1"/>
  <c r="C201" i="2"/>
  <c r="F201" i="2" s="1"/>
  <c r="C202" i="2"/>
  <c r="C203" i="2"/>
  <c r="F203" i="2" s="1"/>
  <c r="C204" i="2"/>
  <c r="F204" i="2" s="1"/>
  <c r="C205" i="2"/>
  <c r="F205" i="2" s="1"/>
  <c r="C206" i="2"/>
  <c r="F206" i="2" s="1"/>
  <c r="C207" i="2"/>
  <c r="F207" i="2" s="1"/>
  <c r="C208" i="2"/>
  <c r="F208" i="2" s="1"/>
  <c r="C209" i="2"/>
  <c r="F209" i="2" s="1"/>
  <c r="C210" i="2"/>
  <c r="F210" i="2" s="1"/>
  <c r="C211" i="2"/>
  <c r="F211" i="2" s="1"/>
  <c r="C212" i="2"/>
  <c r="F212" i="2" s="1"/>
  <c r="C213" i="2"/>
  <c r="F213" i="2" s="1"/>
  <c r="C214" i="2"/>
  <c r="F214" i="2" s="1"/>
  <c r="C215" i="2"/>
  <c r="F215" i="2" s="1"/>
  <c r="C216" i="2"/>
  <c r="F216" i="2" s="1"/>
  <c r="C217" i="2"/>
  <c r="F217" i="2" s="1"/>
  <c r="C218" i="2"/>
  <c r="F218" i="2" s="1"/>
  <c r="C219" i="2"/>
  <c r="F219" i="2" s="1"/>
  <c r="C220" i="2"/>
  <c r="F220" i="2" s="1"/>
  <c r="C221" i="2"/>
  <c r="F221" i="2" s="1"/>
  <c r="C222" i="2"/>
  <c r="F222" i="2" s="1"/>
  <c r="C223" i="2"/>
  <c r="F223" i="2" s="1"/>
  <c r="C224" i="2"/>
  <c r="F224" i="2" s="1"/>
  <c r="C225" i="2"/>
  <c r="F225" i="2" s="1"/>
  <c r="C226" i="2"/>
  <c r="F226" i="2" s="1"/>
  <c r="C227" i="2"/>
  <c r="F227" i="2" s="1"/>
  <c r="C228" i="2"/>
  <c r="F228" i="2" s="1"/>
  <c r="C229" i="2"/>
  <c r="F229" i="2" s="1"/>
  <c r="C230" i="2"/>
  <c r="F230" i="2" s="1"/>
  <c r="C231" i="2"/>
  <c r="F231" i="2" s="1"/>
  <c r="C232" i="2"/>
  <c r="F232" i="2" s="1"/>
  <c r="C233" i="2"/>
  <c r="F233" i="2" s="1"/>
  <c r="C234" i="2"/>
  <c r="F234" i="2" s="1"/>
  <c r="C235" i="2"/>
  <c r="F235" i="2" s="1"/>
  <c r="C236" i="2"/>
  <c r="F236" i="2" s="1"/>
  <c r="C237" i="2"/>
  <c r="F237" i="2" s="1"/>
  <c r="C238" i="2"/>
  <c r="F238" i="2" s="1"/>
  <c r="C239" i="2"/>
  <c r="F239" i="2" s="1"/>
  <c r="C240" i="2"/>
  <c r="F240" i="2" s="1"/>
  <c r="C241" i="2"/>
  <c r="F241" i="2" s="1"/>
  <c r="C242" i="2"/>
  <c r="F242" i="2" s="1"/>
  <c r="C243" i="2"/>
  <c r="F243" i="2" s="1"/>
  <c r="C244" i="2"/>
  <c r="F244" i="2" s="1"/>
  <c r="C245" i="2"/>
  <c r="F245" i="2" s="1"/>
  <c r="C246" i="2"/>
  <c r="F246" i="2" s="1"/>
  <c r="C247" i="2"/>
  <c r="F247" i="2" s="1"/>
  <c r="B196" i="1"/>
  <c r="B197" i="1"/>
  <c r="B198" i="1"/>
  <c r="B171" i="1"/>
  <c r="B172" i="1"/>
  <c r="F70" i="4" s="1"/>
  <c r="B173" i="1"/>
  <c r="F87" i="4" s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9" i="1"/>
  <c r="B190" i="1"/>
  <c r="B191" i="1"/>
  <c r="B192" i="1"/>
  <c r="B193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H130" i="2" a="1"/>
  <c r="H130" i="2" s="1"/>
  <c r="H125" i="2" a="1"/>
  <c r="H125" i="2" s="1"/>
  <c r="H124" i="2" a="1"/>
  <c r="H124" i="2" s="1"/>
  <c r="H122" i="2" a="1"/>
  <c r="H122" i="2" s="1"/>
  <c r="F114" i="2"/>
  <c r="F115" i="2"/>
  <c r="F162" i="2"/>
  <c r="F166" i="2"/>
  <c r="F178" i="2"/>
  <c r="F202" i="2"/>
  <c r="C111" i="2"/>
  <c r="F111" i="2" s="1"/>
  <c r="H126" i="2" a="1"/>
  <c r="H126" i="2" s="1"/>
  <c r="H123" i="2" a="1"/>
  <c r="H123" i="2" s="1"/>
  <c r="H115" i="2" a="1"/>
  <c r="H115" i="2" s="1"/>
  <c r="H111" i="2" a="1"/>
  <c r="H111" i="2" s="1"/>
  <c r="F176" i="2"/>
  <c r="F161" i="2"/>
  <c r="F154" i="2"/>
  <c r="F148" i="2"/>
  <c r="F138" i="2"/>
  <c r="F122" i="2"/>
  <c r="F121" i="2"/>
  <c r="F116" i="2"/>
  <c r="F113" i="2"/>
  <c r="D108" i="2"/>
  <c r="D106" i="2"/>
  <c r="D104" i="2"/>
  <c r="D102" i="2"/>
  <c r="D100" i="2"/>
  <c r="D98" i="2"/>
  <c r="D94" i="2"/>
  <c r="D92" i="2"/>
  <c r="D90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G108" i="2"/>
  <c r="G106" i="2"/>
  <c r="G104" i="2"/>
  <c r="G102" i="2"/>
  <c r="G100" i="2"/>
  <c r="G98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4" i="2"/>
  <c r="G2" i="2"/>
  <c r="S38" i="2" a="1"/>
  <c r="S38" i="2" s="1"/>
  <c r="R38" i="2" a="1"/>
  <c r="R38" i="2" s="1"/>
  <c r="Q38" i="2" a="1"/>
  <c r="Q38" i="2" s="1"/>
  <c r="P38" i="2" a="1"/>
  <c r="P38" i="2" s="1"/>
  <c r="O38" i="2" a="1"/>
  <c r="O38" i="2" s="1"/>
  <c r="N38" i="2" a="1"/>
  <c r="N38" i="2" s="1"/>
  <c r="S108" i="2" a="1"/>
  <c r="S108" i="2" s="1"/>
  <c r="S106" i="2" a="1"/>
  <c r="S106" i="2" s="1"/>
  <c r="S104" i="2" a="1"/>
  <c r="S104" i="2" s="1"/>
  <c r="S102" i="2" a="1"/>
  <c r="S102" i="2" s="1"/>
  <c r="S100" i="2" a="1"/>
  <c r="S100" i="2" s="1"/>
  <c r="S98" i="2" a="1"/>
  <c r="S98" i="2" s="1"/>
  <c r="S94" i="2" a="1"/>
  <c r="S94" i="2" s="1"/>
  <c r="S92" i="2" a="1"/>
  <c r="S92" i="2" s="1"/>
  <c r="S90" i="2" a="1"/>
  <c r="S90" i="2" s="1"/>
  <c r="S88" i="2" a="1"/>
  <c r="S88" i="2" s="1"/>
  <c r="S86" i="2" a="1"/>
  <c r="S86" i="2" s="1"/>
  <c r="S84" i="2" a="1"/>
  <c r="S84" i="2" s="1"/>
  <c r="S82" i="2" a="1"/>
  <c r="S82" i="2" s="1"/>
  <c r="S80" i="2" a="1"/>
  <c r="S80" i="2" s="1"/>
  <c r="S78" i="2" a="1"/>
  <c r="S78" i="2" s="1"/>
  <c r="S76" i="2" a="1"/>
  <c r="S76" i="2" s="1"/>
  <c r="S74" i="2" a="1"/>
  <c r="S74" i="2" s="1"/>
  <c r="S72" i="2" a="1"/>
  <c r="S72" i="2" s="1"/>
  <c r="S70" i="2" a="1"/>
  <c r="S70" i="2" s="1"/>
  <c r="S68" i="2" a="1"/>
  <c r="S68" i="2" s="1"/>
  <c r="S66" i="2" a="1"/>
  <c r="S66" i="2" s="1"/>
  <c r="S64" i="2" a="1"/>
  <c r="S64" i="2" s="1"/>
  <c r="S62" i="2" a="1"/>
  <c r="S62" i="2" s="1"/>
  <c r="S60" i="2" a="1"/>
  <c r="S60" i="2" s="1"/>
  <c r="S58" i="2" a="1"/>
  <c r="S58" i="2" s="1"/>
  <c r="S56" i="2" a="1"/>
  <c r="S56" i="2" s="1"/>
  <c r="S54" i="2" a="1"/>
  <c r="S54" i="2" s="1"/>
  <c r="S52" i="2" a="1"/>
  <c r="S52" i="2" s="1"/>
  <c r="S50" i="2" a="1"/>
  <c r="S50" i="2" s="1"/>
  <c r="S48" i="2" a="1"/>
  <c r="S48" i="2" s="1"/>
  <c r="S46" i="2" a="1"/>
  <c r="S46" i="2" s="1"/>
  <c r="S44" i="2" a="1"/>
  <c r="S44" i="2" s="1"/>
  <c r="S42" i="2" a="1"/>
  <c r="S42" i="2" s="1"/>
  <c r="S36" i="2" a="1"/>
  <c r="S36" i="2" s="1"/>
  <c r="R108" i="2" a="1"/>
  <c r="R108" i="2" s="1"/>
  <c r="R106" i="2" a="1"/>
  <c r="R106" i="2" s="1"/>
  <c r="R104" i="2" a="1"/>
  <c r="R104" i="2" s="1"/>
  <c r="R102" i="2" a="1"/>
  <c r="R102" i="2" s="1"/>
  <c r="R100" i="2" a="1"/>
  <c r="R100" i="2" s="1"/>
  <c r="R98" i="2" a="1"/>
  <c r="R98" i="2" s="1"/>
  <c r="R94" i="2" a="1"/>
  <c r="R94" i="2" s="1"/>
  <c r="R92" i="2" a="1"/>
  <c r="R92" i="2" s="1"/>
  <c r="R90" i="2" a="1"/>
  <c r="R90" i="2" s="1"/>
  <c r="R88" i="2" a="1"/>
  <c r="R88" i="2" s="1"/>
  <c r="R86" i="2" a="1"/>
  <c r="R86" i="2" s="1"/>
  <c r="R84" i="2" a="1"/>
  <c r="R84" i="2" s="1"/>
  <c r="R82" i="2" a="1"/>
  <c r="R82" i="2" s="1"/>
  <c r="R80" i="2" a="1"/>
  <c r="R80" i="2" s="1"/>
  <c r="R78" i="2" a="1"/>
  <c r="R78" i="2" s="1"/>
  <c r="R76" i="2" a="1"/>
  <c r="R76" i="2" s="1"/>
  <c r="R74" i="2" a="1"/>
  <c r="R74" i="2" s="1"/>
  <c r="R72" i="2" a="1"/>
  <c r="R72" i="2" s="1"/>
  <c r="R70" i="2" a="1"/>
  <c r="R70" i="2" s="1"/>
  <c r="R68" i="2" a="1"/>
  <c r="R68" i="2" s="1"/>
  <c r="R66" i="2" a="1"/>
  <c r="R66" i="2" s="1"/>
  <c r="R64" i="2" a="1"/>
  <c r="R64" i="2" s="1"/>
  <c r="R62" i="2" a="1"/>
  <c r="R62" i="2" s="1"/>
  <c r="R60" i="2" a="1"/>
  <c r="R60" i="2" s="1"/>
  <c r="R58" i="2" a="1"/>
  <c r="R58" i="2" s="1"/>
  <c r="R56" i="2" a="1"/>
  <c r="R56" i="2" s="1"/>
  <c r="R54" i="2" a="1"/>
  <c r="R54" i="2" s="1"/>
  <c r="R52" i="2" a="1"/>
  <c r="R52" i="2" s="1"/>
  <c r="R50" i="2" a="1"/>
  <c r="R50" i="2" s="1"/>
  <c r="R48" i="2" a="1"/>
  <c r="R48" i="2" s="1"/>
  <c r="R46" i="2" a="1"/>
  <c r="R46" i="2" s="1"/>
  <c r="R44" i="2" a="1"/>
  <c r="R44" i="2" s="1"/>
  <c r="R42" i="2" a="1"/>
  <c r="R42" i="2" s="1"/>
  <c r="R36" i="2" a="1"/>
  <c r="R36" i="2" s="1"/>
  <c r="Q108" i="2" a="1"/>
  <c r="Q108" i="2" s="1"/>
  <c r="Q106" i="2" a="1"/>
  <c r="Q106" i="2" s="1"/>
  <c r="Q104" i="2" a="1"/>
  <c r="Q104" i="2" s="1"/>
  <c r="Q102" i="2" a="1"/>
  <c r="Q102" i="2" s="1"/>
  <c r="Q100" i="2" a="1"/>
  <c r="Q100" i="2" s="1"/>
  <c r="Q98" i="2" a="1"/>
  <c r="Q98" i="2" s="1"/>
  <c r="Q94" i="2" a="1"/>
  <c r="Q94" i="2" s="1"/>
  <c r="Q92" i="2" a="1"/>
  <c r="Q92" i="2" s="1"/>
  <c r="Q90" i="2" a="1"/>
  <c r="Q90" i="2" s="1"/>
  <c r="Q88" i="2" a="1"/>
  <c r="Q88" i="2" s="1"/>
  <c r="Q86" i="2" a="1"/>
  <c r="Q86" i="2" s="1"/>
  <c r="Q84" i="2" a="1"/>
  <c r="Q84" i="2" s="1"/>
  <c r="Q82" i="2" a="1"/>
  <c r="Q82" i="2" s="1"/>
  <c r="Q80" i="2" a="1"/>
  <c r="Q80" i="2" s="1"/>
  <c r="Q78" i="2" a="1"/>
  <c r="Q78" i="2" s="1"/>
  <c r="Q76" i="2" a="1"/>
  <c r="Q76" i="2" s="1"/>
  <c r="Q74" i="2" a="1"/>
  <c r="Q74" i="2" s="1"/>
  <c r="Q72" i="2" a="1"/>
  <c r="Q72" i="2" s="1"/>
  <c r="Q70" i="2" a="1"/>
  <c r="Q70" i="2" s="1"/>
  <c r="Q68" i="2" a="1"/>
  <c r="Q68" i="2" s="1"/>
  <c r="Q66" i="2" a="1"/>
  <c r="Q66" i="2" s="1"/>
  <c r="Q64" i="2" a="1"/>
  <c r="Q64" i="2" s="1"/>
  <c r="Q62" i="2" a="1"/>
  <c r="Q62" i="2" s="1"/>
  <c r="Q60" i="2" a="1"/>
  <c r="Q60" i="2" s="1"/>
  <c r="Q58" i="2" a="1"/>
  <c r="Q58" i="2" s="1"/>
  <c r="Q56" i="2" a="1"/>
  <c r="Q56" i="2" s="1"/>
  <c r="Q54" i="2" a="1"/>
  <c r="Q54" i="2" s="1"/>
  <c r="Q52" i="2" a="1"/>
  <c r="Q52" i="2" s="1"/>
  <c r="Q50" i="2" a="1"/>
  <c r="Q50" i="2" s="1"/>
  <c r="Q48" i="2" a="1"/>
  <c r="Q48" i="2" s="1"/>
  <c r="Q46" i="2" a="1"/>
  <c r="Q46" i="2" s="1"/>
  <c r="Q44" i="2" a="1"/>
  <c r="Q44" i="2" s="1"/>
  <c r="Q42" i="2" a="1"/>
  <c r="Q42" i="2" s="1"/>
  <c r="Q36" i="2" a="1"/>
  <c r="Q36" i="2" s="1"/>
  <c r="P108" i="2" a="1"/>
  <c r="P108" i="2" s="1"/>
  <c r="P106" i="2" a="1"/>
  <c r="P106" i="2" s="1"/>
  <c r="P104" i="2" a="1"/>
  <c r="P104" i="2" s="1"/>
  <c r="P102" i="2" a="1"/>
  <c r="P102" i="2" s="1"/>
  <c r="P100" i="2" a="1"/>
  <c r="P100" i="2" s="1"/>
  <c r="P98" i="2" a="1"/>
  <c r="P98" i="2" s="1"/>
  <c r="P94" i="2" a="1"/>
  <c r="P94" i="2" s="1"/>
  <c r="P92" i="2" a="1"/>
  <c r="P92" i="2" s="1"/>
  <c r="P90" i="2" a="1"/>
  <c r="P90" i="2" s="1"/>
  <c r="P88" i="2" a="1"/>
  <c r="P88" i="2" s="1"/>
  <c r="P86" i="2" a="1"/>
  <c r="P86" i="2" s="1"/>
  <c r="P84" i="2" a="1"/>
  <c r="P84" i="2" s="1"/>
  <c r="P82" i="2" a="1"/>
  <c r="P82" i="2" s="1"/>
  <c r="P80" i="2" a="1"/>
  <c r="P80" i="2" s="1"/>
  <c r="P78" i="2" a="1"/>
  <c r="P78" i="2" s="1"/>
  <c r="P76" i="2" a="1"/>
  <c r="P76" i="2" s="1"/>
  <c r="P74" i="2" a="1"/>
  <c r="P74" i="2" s="1"/>
  <c r="P72" i="2" a="1"/>
  <c r="P72" i="2" s="1"/>
  <c r="P70" i="2" a="1"/>
  <c r="P70" i="2" s="1"/>
  <c r="P68" i="2" a="1"/>
  <c r="P68" i="2" s="1"/>
  <c r="P66" i="2" a="1"/>
  <c r="P66" i="2" s="1"/>
  <c r="P64" i="2" a="1"/>
  <c r="P64" i="2" s="1"/>
  <c r="P62" i="2" a="1"/>
  <c r="P62" i="2" s="1"/>
  <c r="P60" i="2" a="1"/>
  <c r="P60" i="2" s="1"/>
  <c r="P58" i="2" a="1"/>
  <c r="P58" i="2" s="1"/>
  <c r="P56" i="2" a="1"/>
  <c r="P56" i="2" s="1"/>
  <c r="P54" i="2" a="1"/>
  <c r="P54" i="2" s="1"/>
  <c r="P52" i="2" a="1"/>
  <c r="P52" i="2" s="1"/>
  <c r="P50" i="2" a="1"/>
  <c r="P50" i="2" s="1"/>
  <c r="P48" i="2" a="1"/>
  <c r="P48" i="2" s="1"/>
  <c r="P46" i="2" a="1"/>
  <c r="P46" i="2" s="1"/>
  <c r="P44" i="2" a="1"/>
  <c r="P44" i="2" s="1"/>
  <c r="P42" i="2" a="1"/>
  <c r="P42" i="2" s="1"/>
  <c r="P36" i="2" a="1"/>
  <c r="P36" i="2" s="1"/>
  <c r="N108" i="2" a="1"/>
  <c r="N108" i="2" s="1"/>
  <c r="N106" i="2" a="1"/>
  <c r="N106" i="2" s="1"/>
  <c r="N104" i="2" a="1"/>
  <c r="N104" i="2" s="1"/>
  <c r="N102" i="2" a="1"/>
  <c r="N102" i="2" s="1"/>
  <c r="N100" i="2" a="1"/>
  <c r="N100" i="2" s="1"/>
  <c r="N98" i="2" a="1"/>
  <c r="N98" i="2" s="1"/>
  <c r="N94" i="2" a="1"/>
  <c r="N94" i="2" s="1"/>
  <c r="N92" i="2" a="1"/>
  <c r="N92" i="2" s="1"/>
  <c r="N90" i="2" a="1"/>
  <c r="N90" i="2" s="1"/>
  <c r="N88" i="2" a="1"/>
  <c r="N88" i="2" s="1"/>
  <c r="N86" i="2" a="1"/>
  <c r="N86" i="2" s="1"/>
  <c r="N84" i="2" a="1"/>
  <c r="N84" i="2" s="1"/>
  <c r="N82" i="2" a="1"/>
  <c r="N82" i="2" s="1"/>
  <c r="N80" i="2" a="1"/>
  <c r="N80" i="2" s="1"/>
  <c r="N78" i="2" a="1"/>
  <c r="N78" i="2" s="1"/>
  <c r="N76" i="2" a="1"/>
  <c r="N76" i="2" s="1"/>
  <c r="N74" i="2" a="1"/>
  <c r="N74" i="2" s="1"/>
  <c r="N72" i="2" a="1"/>
  <c r="N72" i="2" s="1"/>
  <c r="N70" i="2" a="1"/>
  <c r="N70" i="2" s="1"/>
  <c r="N68" i="2" a="1"/>
  <c r="N68" i="2" s="1"/>
  <c r="N66" i="2" a="1"/>
  <c r="N66" i="2" s="1"/>
  <c r="N64" i="2" a="1"/>
  <c r="N64" i="2" s="1"/>
  <c r="N62" i="2" a="1"/>
  <c r="N62" i="2" s="1"/>
  <c r="N60" i="2" a="1"/>
  <c r="N60" i="2" s="1"/>
  <c r="N58" i="2" a="1"/>
  <c r="N58" i="2" s="1"/>
  <c r="N56" i="2" a="1"/>
  <c r="N56" i="2" s="1"/>
  <c r="N54" i="2" a="1"/>
  <c r="N54" i="2" s="1"/>
  <c r="N52" i="2" a="1"/>
  <c r="N52" i="2" s="1"/>
  <c r="N50" i="2" a="1"/>
  <c r="N50" i="2" s="1"/>
  <c r="N48" i="2" a="1"/>
  <c r="N48" i="2" s="1"/>
  <c r="N46" i="2" a="1"/>
  <c r="N46" i="2" s="1"/>
  <c r="N44" i="2" a="1"/>
  <c r="N44" i="2" s="1"/>
  <c r="N42" i="2" a="1"/>
  <c r="N42" i="2" s="1"/>
  <c r="N40" i="2" a="1"/>
  <c r="N40" i="2" s="1"/>
  <c r="N36" i="2" a="1"/>
  <c r="N36" i="2" s="1"/>
  <c r="O108" i="2" a="1"/>
  <c r="O108" i="2" s="1"/>
  <c r="O106" i="2" a="1"/>
  <c r="O106" i="2" s="1"/>
  <c r="O104" i="2" a="1"/>
  <c r="O104" i="2" s="1"/>
  <c r="O102" i="2" a="1"/>
  <c r="O102" i="2" s="1"/>
  <c r="O100" i="2" a="1"/>
  <c r="O100" i="2" s="1"/>
  <c r="O98" i="2" a="1"/>
  <c r="O98" i="2" s="1"/>
  <c r="O94" i="2" a="1"/>
  <c r="O94" i="2" s="1"/>
  <c r="O92" i="2" a="1"/>
  <c r="O92" i="2" s="1"/>
  <c r="O90" i="2" a="1"/>
  <c r="O90" i="2" s="1"/>
  <c r="O88" i="2" a="1"/>
  <c r="O88" i="2" s="1"/>
  <c r="O86" i="2" a="1"/>
  <c r="O86" i="2" s="1"/>
  <c r="O84" i="2" a="1"/>
  <c r="O84" i="2" s="1"/>
  <c r="O82" i="2" a="1"/>
  <c r="O82" i="2" s="1"/>
  <c r="O80" i="2" a="1"/>
  <c r="O80" i="2" s="1"/>
  <c r="O78" i="2" a="1"/>
  <c r="O78" i="2" s="1"/>
  <c r="O76" i="2" a="1"/>
  <c r="O76" i="2" s="1"/>
  <c r="O74" i="2" a="1"/>
  <c r="O74" i="2" s="1"/>
  <c r="O72" i="2" a="1"/>
  <c r="O72" i="2" s="1"/>
  <c r="O70" i="2" a="1"/>
  <c r="O70" i="2" s="1"/>
  <c r="O68" i="2" a="1"/>
  <c r="O68" i="2" s="1"/>
  <c r="O66" i="2" a="1"/>
  <c r="O66" i="2" s="1"/>
  <c r="O64" i="2" a="1"/>
  <c r="O64" i="2" s="1"/>
  <c r="O62" i="2" a="1"/>
  <c r="O62" i="2" s="1"/>
  <c r="O60" i="2" a="1"/>
  <c r="O60" i="2" s="1"/>
  <c r="O58" i="2" a="1"/>
  <c r="O58" i="2" s="1"/>
  <c r="O56" i="2" a="1"/>
  <c r="O56" i="2" s="1"/>
  <c r="O54" i="2" a="1"/>
  <c r="O54" i="2" s="1"/>
  <c r="O52" i="2" a="1"/>
  <c r="O52" i="2" s="1"/>
  <c r="O50" i="2" a="1"/>
  <c r="O50" i="2" s="1"/>
  <c r="O48" i="2" a="1"/>
  <c r="O48" i="2" s="1"/>
  <c r="O46" i="2" a="1"/>
  <c r="O46" i="2" s="1"/>
  <c r="O44" i="2" a="1"/>
  <c r="O44" i="2" s="1"/>
  <c r="O42" i="2" a="1"/>
  <c r="O42" i="2" s="1"/>
  <c r="O36" i="2" a="1"/>
  <c r="O36" i="2" s="1"/>
  <c r="M108" i="2" a="1"/>
  <c r="M108" i="2" s="1"/>
  <c r="M106" i="2" a="1"/>
  <c r="M106" i="2" s="1"/>
  <c r="M104" i="2" a="1"/>
  <c r="M104" i="2" s="1"/>
  <c r="M102" i="2" a="1"/>
  <c r="M102" i="2" s="1"/>
  <c r="M100" i="2" a="1"/>
  <c r="M100" i="2" s="1"/>
  <c r="M98" i="2" a="1"/>
  <c r="M98" i="2" s="1"/>
  <c r="M94" i="2" a="1"/>
  <c r="M94" i="2" s="1"/>
  <c r="M92" i="2" a="1"/>
  <c r="M92" i="2" s="1"/>
  <c r="M90" i="2" a="1"/>
  <c r="M90" i="2" s="1"/>
  <c r="M88" i="2" a="1"/>
  <c r="M88" i="2" s="1"/>
  <c r="M86" i="2" a="1"/>
  <c r="M86" i="2" s="1"/>
  <c r="M84" i="2" a="1"/>
  <c r="M84" i="2" s="1"/>
  <c r="M82" i="2" a="1"/>
  <c r="M82" i="2" s="1"/>
  <c r="M80" i="2" a="1"/>
  <c r="M80" i="2" s="1"/>
  <c r="M78" i="2" a="1"/>
  <c r="M78" i="2" s="1"/>
  <c r="M76" i="2" a="1"/>
  <c r="M76" i="2" s="1"/>
  <c r="M74" i="2" a="1"/>
  <c r="M74" i="2" s="1"/>
  <c r="M72" i="2" a="1"/>
  <c r="M72" i="2" s="1"/>
  <c r="M70" i="2" a="1"/>
  <c r="M70" i="2" s="1"/>
  <c r="M68" i="2" a="1"/>
  <c r="M68" i="2" s="1"/>
  <c r="M66" i="2" a="1"/>
  <c r="M66" i="2" s="1"/>
  <c r="M64" i="2" a="1"/>
  <c r="M64" i="2" s="1"/>
  <c r="M62" i="2" a="1"/>
  <c r="M62" i="2" s="1"/>
  <c r="M60" i="2" a="1"/>
  <c r="M60" i="2" s="1"/>
  <c r="M58" i="2" a="1"/>
  <c r="M58" i="2" s="1"/>
  <c r="M56" i="2" a="1"/>
  <c r="M56" i="2" s="1"/>
  <c r="M54" i="2" a="1"/>
  <c r="M54" i="2" s="1"/>
  <c r="M52" i="2" a="1"/>
  <c r="M52" i="2" s="1"/>
  <c r="M50" i="2" a="1"/>
  <c r="M50" i="2" s="1"/>
  <c r="M48" i="2" a="1"/>
  <c r="M48" i="2" s="1"/>
  <c r="M46" i="2" a="1"/>
  <c r="M46" i="2" s="1"/>
  <c r="M44" i="2" a="1"/>
  <c r="M44" i="2" s="1"/>
  <c r="M42" i="2" a="1"/>
  <c r="M42" i="2" s="1"/>
  <c r="M36" i="2" a="1"/>
  <c r="M36" i="2" s="1"/>
  <c r="L108" i="2" a="1"/>
  <c r="L108" i="2" s="1"/>
  <c r="L106" i="2" a="1"/>
  <c r="L106" i="2" s="1"/>
  <c r="L104" i="2" a="1"/>
  <c r="L104" i="2" s="1"/>
  <c r="L102" i="2" a="1"/>
  <c r="L102" i="2" s="1"/>
  <c r="L100" i="2" a="1"/>
  <c r="L100" i="2" s="1"/>
  <c r="L98" i="2" a="1"/>
  <c r="L98" i="2" s="1"/>
  <c r="L94" i="2" a="1"/>
  <c r="L94" i="2" s="1"/>
  <c r="L92" i="2" a="1"/>
  <c r="L92" i="2" s="1"/>
  <c r="L90" i="2" a="1"/>
  <c r="L90" i="2" s="1"/>
  <c r="L88" i="2" a="1"/>
  <c r="L88" i="2" s="1"/>
  <c r="L86" i="2" a="1"/>
  <c r="L86" i="2" s="1"/>
  <c r="L84" i="2" a="1"/>
  <c r="L84" i="2" s="1"/>
  <c r="L82" i="2" a="1"/>
  <c r="L82" i="2" s="1"/>
  <c r="L80" i="2" a="1"/>
  <c r="L80" i="2" s="1"/>
  <c r="L78" i="2" a="1"/>
  <c r="L78" i="2" s="1"/>
  <c r="L76" i="2" a="1"/>
  <c r="L76" i="2" s="1"/>
  <c r="L74" i="2" a="1"/>
  <c r="L74" i="2" s="1"/>
  <c r="L72" i="2" a="1"/>
  <c r="L72" i="2" s="1"/>
  <c r="L70" i="2" a="1"/>
  <c r="L70" i="2" s="1"/>
  <c r="L68" i="2" a="1"/>
  <c r="L68" i="2" s="1"/>
  <c r="L66" i="2" a="1"/>
  <c r="L66" i="2" s="1"/>
  <c r="L64" i="2" a="1"/>
  <c r="L64" i="2" s="1"/>
  <c r="L62" i="2" a="1"/>
  <c r="L62" i="2" s="1"/>
  <c r="L60" i="2" a="1"/>
  <c r="L60" i="2" s="1"/>
  <c r="L58" i="2" a="1"/>
  <c r="L58" i="2" s="1"/>
  <c r="L56" i="2" a="1"/>
  <c r="L56" i="2" s="1"/>
  <c r="L54" i="2" a="1"/>
  <c r="L54" i="2" s="1"/>
  <c r="L52" i="2" a="1"/>
  <c r="L52" i="2" s="1"/>
  <c r="L50" i="2" a="1"/>
  <c r="L50" i="2" s="1"/>
  <c r="L48" i="2" a="1"/>
  <c r="L48" i="2" s="1"/>
  <c r="L46" i="2" a="1"/>
  <c r="L46" i="2" s="1"/>
  <c r="L44" i="2" a="1"/>
  <c r="L44" i="2" s="1"/>
  <c r="L42" i="2" a="1"/>
  <c r="L42" i="2" s="1"/>
  <c r="L36" i="2" a="1"/>
  <c r="L36" i="2" s="1"/>
  <c r="K108" i="2" a="1"/>
  <c r="K108" i="2" s="1"/>
  <c r="K106" i="2" a="1"/>
  <c r="K106" i="2" s="1"/>
  <c r="K104" i="2" a="1"/>
  <c r="K104" i="2" s="1"/>
  <c r="K102" i="2" a="1"/>
  <c r="K102" i="2" s="1"/>
  <c r="K100" i="2" a="1"/>
  <c r="K100" i="2" s="1"/>
  <c r="K98" i="2" a="1"/>
  <c r="K98" i="2" s="1"/>
  <c r="K94" i="2" a="1"/>
  <c r="K94" i="2" s="1"/>
  <c r="K92" i="2" a="1"/>
  <c r="K92" i="2" s="1"/>
  <c r="K90" i="2" a="1"/>
  <c r="K90" i="2" s="1"/>
  <c r="K88" i="2" a="1"/>
  <c r="K88" i="2" s="1"/>
  <c r="K86" i="2" a="1"/>
  <c r="K86" i="2" s="1"/>
  <c r="K84" i="2" a="1"/>
  <c r="K84" i="2" s="1"/>
  <c r="K82" i="2" a="1"/>
  <c r="K82" i="2" s="1"/>
  <c r="K80" i="2" a="1"/>
  <c r="K80" i="2" s="1"/>
  <c r="K78" i="2" a="1"/>
  <c r="K78" i="2" s="1"/>
  <c r="K76" i="2" a="1"/>
  <c r="K76" i="2" s="1"/>
  <c r="K74" i="2" a="1"/>
  <c r="K74" i="2" s="1"/>
  <c r="K72" i="2" a="1"/>
  <c r="K72" i="2" s="1"/>
  <c r="K70" i="2" a="1"/>
  <c r="K70" i="2" s="1"/>
  <c r="K68" i="2" a="1"/>
  <c r="K68" i="2" s="1"/>
  <c r="K66" i="2" a="1"/>
  <c r="K66" i="2" s="1"/>
  <c r="K64" i="2" a="1"/>
  <c r="K64" i="2" s="1"/>
  <c r="K62" i="2" a="1"/>
  <c r="K62" i="2" s="1"/>
  <c r="K60" i="2" a="1"/>
  <c r="K60" i="2" s="1"/>
  <c r="K58" i="2" a="1"/>
  <c r="K58" i="2" s="1"/>
  <c r="K56" i="2" a="1"/>
  <c r="K56" i="2" s="1"/>
  <c r="K54" i="2" a="1"/>
  <c r="K54" i="2" s="1"/>
  <c r="K52" i="2" a="1"/>
  <c r="K52" i="2" s="1"/>
  <c r="K50" i="2" a="1"/>
  <c r="K50" i="2" s="1"/>
  <c r="K48" i="2" a="1"/>
  <c r="K48" i="2" s="1"/>
  <c r="K46" i="2" a="1"/>
  <c r="K46" i="2" s="1"/>
  <c r="K44" i="2" a="1"/>
  <c r="K44" i="2" s="1"/>
  <c r="K42" i="2" a="1"/>
  <c r="K42" i="2" s="1"/>
  <c r="K40" i="2" a="1"/>
  <c r="K40" i="2" s="1"/>
  <c r="K36" i="2" a="1"/>
  <c r="K36" i="2" s="1"/>
  <c r="J36" i="2" a="1"/>
  <c r="J36" i="2" s="1"/>
  <c r="I36" i="2" a="1"/>
  <c r="I36" i="2" s="1"/>
  <c r="K38" i="2" a="1"/>
  <c r="K38" i="2" s="1"/>
  <c r="J108" i="2" a="1"/>
  <c r="J108" i="2" s="1"/>
  <c r="J106" i="2" a="1"/>
  <c r="J106" i="2" s="1"/>
  <c r="J104" i="2" a="1"/>
  <c r="J104" i="2" s="1"/>
  <c r="J102" i="2" a="1"/>
  <c r="J102" i="2" s="1"/>
  <c r="J100" i="2" a="1"/>
  <c r="J100" i="2" s="1"/>
  <c r="J98" i="2" a="1"/>
  <c r="J98" i="2" s="1"/>
  <c r="J94" i="2" a="1"/>
  <c r="J94" i="2" s="1"/>
  <c r="J92" i="2" a="1"/>
  <c r="J92" i="2" s="1"/>
  <c r="J90" i="2" a="1"/>
  <c r="J90" i="2" s="1"/>
  <c r="J88" i="2" a="1"/>
  <c r="J88" i="2" s="1"/>
  <c r="J86" i="2" a="1"/>
  <c r="J86" i="2" s="1"/>
  <c r="J84" i="2" a="1"/>
  <c r="J84" i="2" s="1"/>
  <c r="J82" i="2" a="1"/>
  <c r="J82" i="2" s="1"/>
  <c r="J80" i="2" a="1"/>
  <c r="J80" i="2" s="1"/>
  <c r="J78" i="2" a="1"/>
  <c r="J78" i="2" s="1"/>
  <c r="J76" i="2" a="1"/>
  <c r="J76" i="2" s="1"/>
  <c r="J74" i="2" a="1"/>
  <c r="J74" i="2" s="1"/>
  <c r="J72" i="2" a="1"/>
  <c r="J72" i="2" s="1"/>
  <c r="J70" i="2" a="1"/>
  <c r="J70" i="2" s="1"/>
  <c r="J68" i="2" a="1"/>
  <c r="J68" i="2" s="1"/>
  <c r="J66" i="2" a="1"/>
  <c r="J66" i="2" s="1"/>
  <c r="J64" i="2" a="1"/>
  <c r="J64" i="2" s="1"/>
  <c r="J62" i="2" a="1"/>
  <c r="J62" i="2" s="1"/>
  <c r="J60" i="2" a="1"/>
  <c r="J60" i="2" s="1"/>
  <c r="J58" i="2" a="1"/>
  <c r="J58" i="2" s="1"/>
  <c r="J56" i="2" a="1"/>
  <c r="J56" i="2" s="1"/>
  <c r="J54" i="2" a="1"/>
  <c r="J54" i="2" s="1"/>
  <c r="J52" i="2" a="1"/>
  <c r="J52" i="2" s="1"/>
  <c r="J50" i="2" a="1"/>
  <c r="J50" i="2" s="1"/>
  <c r="J48" i="2" a="1"/>
  <c r="J48" i="2" s="1"/>
  <c r="J46" i="2" a="1"/>
  <c r="J46" i="2" s="1"/>
  <c r="J44" i="2" a="1"/>
  <c r="J44" i="2" s="1"/>
  <c r="J42" i="2" a="1"/>
  <c r="J42" i="2" s="1"/>
  <c r="I108" i="2" a="1"/>
  <c r="I108" i="2" s="1"/>
  <c r="I106" i="2" a="1"/>
  <c r="I106" i="2" s="1"/>
  <c r="I104" i="2" a="1"/>
  <c r="I104" i="2" s="1"/>
  <c r="I102" i="2" a="1"/>
  <c r="I102" i="2" s="1"/>
  <c r="I100" i="2" a="1"/>
  <c r="I100" i="2" s="1"/>
  <c r="I98" i="2" a="1"/>
  <c r="I98" i="2" s="1"/>
  <c r="I94" i="2" a="1"/>
  <c r="I94" i="2" s="1"/>
  <c r="I92" i="2" a="1"/>
  <c r="I92" i="2" s="1"/>
  <c r="I90" i="2" a="1"/>
  <c r="I90" i="2" s="1"/>
  <c r="I88" i="2" a="1"/>
  <c r="I88" i="2" s="1"/>
  <c r="I86" i="2" a="1"/>
  <c r="I86" i="2" s="1"/>
  <c r="I84" i="2" a="1"/>
  <c r="I84" i="2" s="1"/>
  <c r="I82" i="2" a="1"/>
  <c r="I82" i="2" s="1"/>
  <c r="I80" i="2" a="1"/>
  <c r="I80" i="2" s="1"/>
  <c r="I78" i="2" a="1"/>
  <c r="I78" i="2" s="1"/>
  <c r="I76" i="2" a="1"/>
  <c r="I76" i="2" s="1"/>
  <c r="I74" i="2" a="1"/>
  <c r="I74" i="2" s="1"/>
  <c r="I72" i="2" a="1"/>
  <c r="I72" i="2" s="1"/>
  <c r="I70" i="2" a="1"/>
  <c r="I70" i="2" s="1"/>
  <c r="I68" i="2" a="1"/>
  <c r="I68" i="2" s="1"/>
  <c r="I66" i="2" a="1"/>
  <c r="I66" i="2" s="1"/>
  <c r="I64" i="2" a="1"/>
  <c r="I64" i="2" s="1"/>
  <c r="I62" i="2" a="1"/>
  <c r="I62" i="2" s="1"/>
  <c r="I60" i="2" a="1"/>
  <c r="I60" i="2" s="1"/>
  <c r="I58" i="2" a="1"/>
  <c r="I58" i="2" s="1"/>
  <c r="I56" i="2" a="1"/>
  <c r="I56" i="2" s="1"/>
  <c r="I54" i="2" a="1"/>
  <c r="I54" i="2" s="1"/>
  <c r="I52" i="2" a="1"/>
  <c r="I52" i="2" s="1"/>
  <c r="I50" i="2" a="1"/>
  <c r="I50" i="2" s="1"/>
  <c r="I48" i="2" a="1"/>
  <c r="I48" i="2" s="1"/>
  <c r="I46" i="2" a="1"/>
  <c r="I46" i="2" s="1"/>
  <c r="I44" i="2" a="1"/>
  <c r="I44" i="2" s="1"/>
  <c r="I42" i="2" a="1"/>
  <c r="I42" i="2" s="1"/>
  <c r="H108" i="2" a="1"/>
  <c r="H108" i="2" s="1"/>
  <c r="H106" i="2" a="1"/>
  <c r="H106" i="2" s="1"/>
  <c r="H104" i="2" a="1"/>
  <c r="H104" i="2" s="1"/>
  <c r="H102" i="2" a="1"/>
  <c r="H102" i="2" s="1"/>
  <c r="H100" i="2" a="1"/>
  <c r="H100" i="2" s="1"/>
  <c r="H98" i="2" a="1"/>
  <c r="H98" i="2" s="1"/>
  <c r="H94" i="2" a="1"/>
  <c r="H94" i="2" s="1"/>
  <c r="H92" i="2" a="1"/>
  <c r="H92" i="2" s="1"/>
  <c r="H90" i="2" a="1"/>
  <c r="H90" i="2" s="1"/>
  <c r="H88" i="2" a="1"/>
  <c r="H88" i="2" s="1"/>
  <c r="H86" i="2" a="1"/>
  <c r="H86" i="2" s="1"/>
  <c r="H84" i="2" a="1"/>
  <c r="H84" i="2" s="1"/>
  <c r="H82" i="2" a="1"/>
  <c r="H82" i="2" s="1"/>
  <c r="H80" i="2" a="1"/>
  <c r="H80" i="2" s="1"/>
  <c r="H78" i="2" a="1"/>
  <c r="H78" i="2" s="1"/>
  <c r="H76" i="2" a="1"/>
  <c r="H76" i="2" s="1"/>
  <c r="H74" i="2" a="1"/>
  <c r="H74" i="2" s="1"/>
  <c r="C74" i="2"/>
  <c r="F74" i="2" s="1"/>
  <c r="C72" i="2"/>
  <c r="F72" i="2" s="1"/>
  <c r="H72" i="2" a="1"/>
  <c r="H72" i="2" s="1"/>
  <c r="H70" i="2" a="1"/>
  <c r="H70" i="2" s="1"/>
  <c r="H68" i="2" a="1"/>
  <c r="H68" i="2" s="1"/>
  <c r="H66" i="2" a="1"/>
  <c r="H66" i="2" s="1"/>
  <c r="H64" i="2" a="1"/>
  <c r="H64" i="2" s="1"/>
  <c r="H62" i="2" a="1"/>
  <c r="H62" i="2" s="1"/>
  <c r="H60" i="2" a="1"/>
  <c r="H60" i="2" s="1"/>
  <c r="H58" i="2" a="1"/>
  <c r="H58" i="2" s="1"/>
  <c r="H56" i="2" a="1"/>
  <c r="H56" i="2" s="1"/>
  <c r="H54" i="2" a="1"/>
  <c r="H54" i="2" s="1"/>
  <c r="H52" i="2" a="1"/>
  <c r="H52" i="2" s="1"/>
  <c r="H50" i="2" a="1"/>
  <c r="H50" i="2" s="1"/>
  <c r="H48" i="2" a="1"/>
  <c r="H48" i="2" s="1"/>
  <c r="H46" i="2" a="1"/>
  <c r="H46" i="2" s="1"/>
  <c r="H44" i="2" a="1"/>
  <c r="H44" i="2" s="1"/>
  <c r="H42" i="2" a="1"/>
  <c r="H42" i="2" s="1"/>
  <c r="H38" i="2" a="1"/>
  <c r="H38" i="2" s="1"/>
  <c r="H36" i="2" a="1"/>
  <c r="H36" i="2" s="1"/>
  <c r="S40" i="2" a="1"/>
  <c r="S40" i="2" s="1"/>
  <c r="R40" i="2" a="1"/>
  <c r="R40" i="2" s="1"/>
  <c r="Q40" i="2" a="1"/>
  <c r="Q40" i="2" s="1"/>
  <c r="P40" i="2" a="1"/>
  <c r="P40" i="2" s="1"/>
  <c r="O40" i="2" a="1"/>
  <c r="O40" i="2" s="1"/>
  <c r="M40" i="2" a="1"/>
  <c r="M40" i="2" s="1"/>
  <c r="L40" i="2" a="1"/>
  <c r="L40" i="2" s="1"/>
  <c r="J40" i="2" a="1"/>
  <c r="J40" i="2" s="1"/>
  <c r="I40" i="2" a="1"/>
  <c r="I40" i="2" s="1"/>
  <c r="H40" i="2" a="1"/>
  <c r="H40" i="2" s="1"/>
  <c r="J38" i="2" a="1"/>
  <c r="J38" i="2" s="1"/>
  <c r="C2" i="2"/>
  <c r="F2" i="2" s="1"/>
  <c r="D2" i="2"/>
  <c r="C16" i="2"/>
  <c r="F16" i="2" s="1"/>
  <c r="C108" i="2"/>
  <c r="F108" i="2" s="1"/>
  <c r="C106" i="2"/>
  <c r="F106" i="2" s="1"/>
  <c r="C104" i="2"/>
  <c r="F104" i="2" s="1"/>
  <c r="C102" i="2"/>
  <c r="F102" i="2" s="1"/>
  <c r="C100" i="2"/>
  <c r="F100" i="2" s="1"/>
  <c r="C98" i="2"/>
  <c r="F98" i="2" s="1"/>
  <c r="C94" i="2"/>
  <c r="F94" i="2" s="1"/>
  <c r="C92" i="2"/>
  <c r="F92" i="2" s="1"/>
  <c r="C90" i="2"/>
  <c r="F90" i="2" s="1"/>
  <c r="C88" i="2"/>
  <c r="F88" i="2" s="1"/>
  <c r="C86" i="2"/>
  <c r="F86" i="2" s="1"/>
  <c r="C84" i="2"/>
  <c r="F84" i="2" s="1"/>
  <c r="C82" i="2"/>
  <c r="F82" i="2" s="1"/>
  <c r="C80" i="2"/>
  <c r="F80" i="2" s="1"/>
  <c r="C78" i="2"/>
  <c r="F78" i="2" s="1"/>
  <c r="C76" i="2"/>
  <c r="F76" i="2" s="1"/>
  <c r="C70" i="2"/>
  <c r="F70" i="2" s="1"/>
  <c r="C68" i="2"/>
  <c r="F68" i="2" s="1"/>
  <c r="C66" i="2"/>
  <c r="F66" i="2" s="1"/>
  <c r="C64" i="2"/>
  <c r="F64" i="2" s="1"/>
  <c r="B69" i="1"/>
  <c r="B70" i="1"/>
  <c r="B71" i="1"/>
  <c r="B72" i="1"/>
  <c r="B65" i="1"/>
  <c r="B48" i="1"/>
  <c r="B49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6" i="1"/>
  <c r="B67" i="1"/>
  <c r="B68" i="1"/>
  <c r="C62" i="2"/>
  <c r="F62" i="2" s="1"/>
  <c r="C60" i="2"/>
  <c r="F60" i="2" s="1"/>
  <c r="C58" i="2"/>
  <c r="F58" i="2" s="1"/>
  <c r="C56" i="2"/>
  <c r="F56" i="2" s="1"/>
  <c r="C54" i="2"/>
  <c r="F54" i="2" s="1"/>
  <c r="C52" i="2"/>
  <c r="F52" i="2" s="1"/>
  <c r="C50" i="2"/>
  <c r="F50" i="2" s="1"/>
  <c r="C48" i="2"/>
  <c r="F48" i="2" s="1"/>
  <c r="C46" i="2"/>
  <c r="F46" i="2" s="1"/>
  <c r="C44" i="2"/>
  <c r="F44" i="2" s="1"/>
  <c r="C42" i="2"/>
  <c r="F42" i="2" s="1"/>
  <c r="C40" i="2"/>
  <c r="F40" i="2" s="1"/>
  <c r="C38" i="2"/>
  <c r="F38" i="2" s="1"/>
  <c r="M16" i="1"/>
  <c r="B119" i="1"/>
  <c r="B120" i="1"/>
  <c r="B121" i="1"/>
  <c r="B122" i="1"/>
  <c r="B123" i="1"/>
  <c r="B124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18" i="1"/>
  <c r="B98" i="1"/>
  <c r="B99" i="1"/>
  <c r="B100" i="1"/>
  <c r="B101" i="1"/>
  <c r="F2" i="4" s="1"/>
  <c r="B102" i="1"/>
  <c r="F19" i="4" s="1"/>
  <c r="B103" i="1"/>
  <c r="B104" i="1"/>
  <c r="F36" i="4" s="1"/>
  <c r="B105" i="1"/>
  <c r="B106" i="1"/>
  <c r="B107" i="1"/>
  <c r="B108" i="1"/>
  <c r="F53" i="4" s="1"/>
  <c r="B109" i="1"/>
  <c r="B110" i="1"/>
  <c r="B111" i="1"/>
  <c r="B112" i="1"/>
  <c r="B113" i="1"/>
  <c r="B114" i="1"/>
  <c r="B115" i="1"/>
  <c r="B116" i="1"/>
  <c r="B117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32" i="1"/>
  <c r="C422" i="2"/>
  <c r="C420" i="2"/>
  <c r="G422" i="2"/>
  <c r="F422" i="2"/>
  <c r="D422" i="2"/>
  <c r="G420" i="2"/>
  <c r="F420" i="2"/>
  <c r="D420" i="2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J200" i="1" l="1"/>
  <c r="J202" i="1" s="1"/>
  <c r="L200" i="1"/>
  <c r="T96" i="2"/>
  <c r="T44" i="2"/>
  <c r="T60" i="2"/>
  <c r="T90" i="2"/>
  <c r="T106" i="2"/>
  <c r="T48" i="2"/>
  <c r="T64" i="2"/>
  <c r="T76" i="2"/>
  <c r="T40" i="2"/>
  <c r="T50" i="2"/>
  <c r="T66" i="2"/>
  <c r="T94" i="2"/>
  <c r="T52" i="2"/>
  <c r="T68" i="2"/>
  <c r="T80" i="2"/>
  <c r="T92" i="2"/>
  <c r="T108" i="2"/>
  <c r="T42" i="2"/>
  <c r="T58" i="2"/>
  <c r="T74" i="2"/>
  <c r="T36" i="2"/>
  <c r="T54" i="2"/>
  <c r="T70" i="2"/>
  <c r="T82" i="2"/>
  <c r="T98" i="2"/>
  <c r="T56" i="2"/>
  <c r="T72" i="2"/>
  <c r="T84" i="2"/>
  <c r="T100" i="2"/>
  <c r="T46" i="2"/>
  <c r="T62" i="2"/>
  <c r="T78" i="2"/>
  <c r="T86" i="2"/>
  <c r="T102" i="2"/>
  <c r="T88" i="2"/>
  <c r="T104" i="2"/>
  <c r="T214" i="2"/>
  <c r="T222" i="2"/>
  <c r="T230" i="2"/>
  <c r="T238" i="2"/>
  <c r="T246" i="2"/>
  <c r="T210" i="2"/>
  <c r="T218" i="2"/>
  <c r="T226" i="2"/>
  <c r="T234" i="2"/>
  <c r="T242" i="2"/>
  <c r="T146" i="2"/>
  <c r="T186" i="2"/>
  <c r="T115" i="2"/>
  <c r="T123" i="2"/>
  <c r="T131" i="2"/>
  <c r="T139" i="2"/>
  <c r="T147" i="2"/>
  <c r="T155" i="2"/>
  <c r="T163" i="2"/>
  <c r="T171" i="2"/>
  <c r="T179" i="2"/>
  <c r="T187" i="2"/>
  <c r="T195" i="2"/>
  <c r="T203" i="2"/>
  <c r="T211" i="2"/>
  <c r="T219" i="2"/>
  <c r="T227" i="2"/>
  <c r="T235" i="2"/>
  <c r="T243" i="2"/>
  <c r="T162" i="2"/>
  <c r="T124" i="2"/>
  <c r="T132" i="2"/>
  <c r="T140" i="2"/>
  <c r="T148" i="2"/>
  <c r="T156" i="2"/>
  <c r="T164" i="2"/>
  <c r="T172" i="2"/>
  <c r="T180" i="2"/>
  <c r="T188" i="2"/>
  <c r="T196" i="2"/>
  <c r="T204" i="2"/>
  <c r="T212" i="2"/>
  <c r="T220" i="2"/>
  <c r="T228" i="2"/>
  <c r="T236" i="2"/>
  <c r="T244" i="2"/>
  <c r="T138" i="2"/>
  <c r="T125" i="2"/>
  <c r="T133" i="2"/>
  <c r="T141" i="2"/>
  <c r="T149" i="2"/>
  <c r="T157" i="2"/>
  <c r="T165" i="2"/>
  <c r="T173" i="2"/>
  <c r="T181" i="2"/>
  <c r="T189" i="2"/>
  <c r="T197" i="2"/>
  <c r="T205" i="2"/>
  <c r="T213" i="2"/>
  <c r="T221" i="2"/>
  <c r="T229" i="2"/>
  <c r="T237" i="2"/>
  <c r="T245" i="2"/>
  <c r="T122" i="2"/>
  <c r="T170" i="2"/>
  <c r="T202" i="2"/>
  <c r="T126" i="2"/>
  <c r="T134" i="2"/>
  <c r="T142" i="2"/>
  <c r="T150" i="2"/>
  <c r="T158" i="2"/>
  <c r="T166" i="2"/>
  <c r="T174" i="2"/>
  <c r="T182" i="2"/>
  <c r="T190" i="2"/>
  <c r="T198" i="2"/>
  <c r="T206" i="2"/>
  <c r="T194" i="2"/>
  <c r="T111" i="2"/>
  <c r="T127" i="2"/>
  <c r="T135" i="2"/>
  <c r="T143" i="2"/>
  <c r="T151" i="2"/>
  <c r="T159" i="2"/>
  <c r="T167" i="2"/>
  <c r="T175" i="2"/>
  <c r="T183" i="2"/>
  <c r="T191" i="2"/>
  <c r="T199" i="2"/>
  <c r="T207" i="2"/>
  <c r="T215" i="2"/>
  <c r="T223" i="2"/>
  <c r="T231" i="2"/>
  <c r="T239" i="2"/>
  <c r="T247" i="2"/>
  <c r="T154" i="2"/>
  <c r="T178" i="2"/>
  <c r="T128" i="2"/>
  <c r="T136" i="2"/>
  <c r="T144" i="2"/>
  <c r="T152" i="2"/>
  <c r="T160" i="2"/>
  <c r="T168" i="2"/>
  <c r="T176" i="2"/>
  <c r="T184" i="2"/>
  <c r="T192" i="2"/>
  <c r="T200" i="2"/>
  <c r="T208" i="2"/>
  <c r="T216" i="2"/>
  <c r="T224" i="2"/>
  <c r="T232" i="2"/>
  <c r="T240" i="2"/>
  <c r="T130" i="2"/>
  <c r="T129" i="2"/>
  <c r="T137" i="2"/>
  <c r="T145" i="2"/>
  <c r="T153" i="2"/>
  <c r="T161" i="2"/>
  <c r="T169" i="2"/>
  <c r="T177" i="2"/>
  <c r="T185" i="2"/>
  <c r="T193" i="2"/>
  <c r="T201" i="2"/>
  <c r="T209" i="2"/>
  <c r="T217" i="2"/>
  <c r="T225" i="2"/>
  <c r="T233" i="2"/>
  <c r="T241" i="2"/>
  <c r="H121" i="2" a="1"/>
  <c r="H121" i="2" s="1"/>
  <c r="T121" i="2" s="1"/>
  <c r="H120" i="2" a="1"/>
  <c r="H120" i="2" s="1"/>
  <c r="T120" i="2" s="1"/>
  <c r="H119" i="2" a="1"/>
  <c r="H119" i="2" s="1"/>
  <c r="T119" i="2" s="1"/>
  <c r="H118" i="2" a="1"/>
  <c r="H118" i="2" s="1"/>
  <c r="T118" i="2" s="1"/>
  <c r="H117" i="2" a="1"/>
  <c r="H117" i="2" s="1"/>
  <c r="T117" i="2" s="1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H116" i="2" s="1" a="1"/>
  <c r="H116" i="2" s="1"/>
  <c r="T116" i="2" s="1"/>
  <c r="H114" i="2" a="1"/>
  <c r="H114" i="2" s="1"/>
  <c r="T114" i="2" s="1"/>
  <c r="H113" i="2" a="1"/>
  <c r="H113" i="2" s="1"/>
  <c r="T113" i="2" s="1"/>
  <c r="S414" i="2" a="1"/>
  <c r="S414" i="2" s="1"/>
  <c r="S412" i="2" a="1"/>
  <c r="S412" i="2" s="1"/>
  <c r="S410" i="2" a="1"/>
  <c r="S410" i="2" s="1"/>
  <c r="S408" i="2" a="1"/>
  <c r="S408" i="2" s="1"/>
  <c r="S406" i="2" a="1"/>
  <c r="S406" i="2" s="1"/>
  <c r="S404" i="2" a="1"/>
  <c r="S404" i="2" s="1"/>
  <c r="S402" i="2" a="1"/>
  <c r="S402" i="2" s="1"/>
  <c r="S400" i="2" a="1"/>
  <c r="S400" i="2" s="1"/>
  <c r="S398" i="2" a="1"/>
  <c r="S398" i="2" s="1"/>
  <c r="S396" i="2" a="1"/>
  <c r="S396" i="2" s="1"/>
  <c r="S394" i="2" a="1"/>
  <c r="S394" i="2" s="1"/>
  <c r="S392" i="2" a="1"/>
  <c r="S392" i="2" s="1"/>
  <c r="S390" i="2" a="1"/>
  <c r="S390" i="2" s="1"/>
  <c r="S388" i="2" a="1"/>
  <c r="S388" i="2" s="1"/>
  <c r="S386" i="2" a="1"/>
  <c r="S386" i="2" s="1"/>
  <c r="S384" i="2" a="1"/>
  <c r="S384" i="2" s="1"/>
  <c r="S382" i="2" a="1"/>
  <c r="S382" i="2" s="1"/>
  <c r="S380" i="2" a="1"/>
  <c r="S380" i="2" s="1"/>
  <c r="S378" i="2" a="1"/>
  <c r="S378" i="2" s="1"/>
  <c r="S374" i="2" a="1"/>
  <c r="S374" i="2" s="1"/>
  <c r="S372" i="2" a="1"/>
  <c r="S372" i="2" s="1"/>
  <c r="S370" i="2" a="1"/>
  <c r="S370" i="2" s="1"/>
  <c r="S368" i="2" a="1"/>
  <c r="S368" i="2" s="1"/>
  <c r="S366" i="2" a="1"/>
  <c r="S366" i="2" s="1"/>
  <c r="S364" i="2" a="1"/>
  <c r="S364" i="2" s="1"/>
  <c r="S362" i="2" a="1"/>
  <c r="S362" i="2" s="1"/>
  <c r="S360" i="2" a="1"/>
  <c r="S360" i="2" s="1"/>
  <c r="S358" i="2" a="1"/>
  <c r="S358" i="2" s="1"/>
  <c r="S356" i="2" a="1"/>
  <c r="S356" i="2" s="1"/>
  <c r="S354" i="2" a="1"/>
  <c r="S354" i="2" s="1"/>
  <c r="S352" i="2" a="1"/>
  <c r="S352" i="2" s="1"/>
  <c r="S350" i="2" a="1"/>
  <c r="S350" i="2" s="1"/>
  <c r="S348" i="2" a="1"/>
  <c r="S348" i="2" s="1"/>
  <c r="S346" i="2" a="1"/>
  <c r="S346" i="2" s="1"/>
  <c r="S34" i="2" a="1"/>
  <c r="S34" i="2" s="1"/>
  <c r="S32" i="2" a="1"/>
  <c r="S32" i="2" s="1"/>
  <c r="S30" i="2" a="1"/>
  <c r="S30" i="2" s="1"/>
  <c r="S28" i="2" a="1"/>
  <c r="S28" i="2" s="1"/>
  <c r="S26" i="2" a="1"/>
  <c r="S26" i="2" s="1"/>
  <c r="S24" i="2" a="1"/>
  <c r="S24" i="2" s="1"/>
  <c r="S22" i="2" a="1"/>
  <c r="S22" i="2" s="1"/>
  <c r="S20" i="2" a="1"/>
  <c r="S20" i="2" s="1"/>
  <c r="S18" i="2" a="1"/>
  <c r="S18" i="2" s="1"/>
  <c r="S16" i="2" a="1"/>
  <c r="S16" i="2" s="1"/>
  <c r="S14" i="2" a="1"/>
  <c r="S14" i="2" s="1"/>
  <c r="S12" i="2" a="1"/>
  <c r="S12" i="2" s="1"/>
  <c r="S10" i="2" a="1"/>
  <c r="S10" i="2" s="1"/>
  <c r="S8" i="2" a="1"/>
  <c r="S8" i="2" s="1"/>
  <c r="S6" i="2" a="1"/>
  <c r="S6" i="2" s="1"/>
  <c r="S4" i="2" a="1"/>
  <c r="S4" i="2" s="1"/>
  <c r="S2" i="2" a="1"/>
  <c r="S2" i="2" s="1"/>
  <c r="R414" i="2" a="1"/>
  <c r="R414" i="2" s="1"/>
  <c r="R412" i="2" a="1"/>
  <c r="R412" i="2" s="1"/>
  <c r="R410" i="2" a="1"/>
  <c r="R410" i="2" s="1"/>
  <c r="R408" i="2" a="1"/>
  <c r="R408" i="2" s="1"/>
  <c r="R406" i="2" a="1"/>
  <c r="R406" i="2" s="1"/>
  <c r="R404" i="2" a="1"/>
  <c r="R404" i="2" s="1"/>
  <c r="R402" i="2" a="1"/>
  <c r="R402" i="2" s="1"/>
  <c r="R400" i="2" a="1"/>
  <c r="R400" i="2" s="1"/>
  <c r="R398" i="2" a="1"/>
  <c r="R398" i="2" s="1"/>
  <c r="R396" i="2" a="1"/>
  <c r="R396" i="2" s="1"/>
  <c r="R394" i="2" a="1"/>
  <c r="R394" i="2" s="1"/>
  <c r="R392" i="2" a="1"/>
  <c r="R392" i="2" s="1"/>
  <c r="R390" i="2" a="1"/>
  <c r="R390" i="2" s="1"/>
  <c r="R388" i="2" a="1"/>
  <c r="R388" i="2" s="1"/>
  <c r="R386" i="2" a="1"/>
  <c r="R386" i="2" s="1"/>
  <c r="R384" i="2" a="1"/>
  <c r="R384" i="2" s="1"/>
  <c r="R382" i="2" a="1"/>
  <c r="R382" i="2" s="1"/>
  <c r="R380" i="2" a="1"/>
  <c r="R380" i="2" s="1"/>
  <c r="R378" i="2" a="1"/>
  <c r="R378" i="2" s="1"/>
  <c r="R374" i="2" a="1"/>
  <c r="R374" i="2" s="1"/>
  <c r="R372" i="2" a="1"/>
  <c r="R372" i="2" s="1"/>
  <c r="R370" i="2" a="1"/>
  <c r="R370" i="2" s="1"/>
  <c r="R368" i="2" a="1"/>
  <c r="R368" i="2" s="1"/>
  <c r="R366" i="2" a="1"/>
  <c r="R366" i="2" s="1"/>
  <c r="R364" i="2" a="1"/>
  <c r="R364" i="2" s="1"/>
  <c r="R362" i="2" a="1"/>
  <c r="R362" i="2" s="1"/>
  <c r="R360" i="2" a="1"/>
  <c r="R360" i="2" s="1"/>
  <c r="R358" i="2" a="1"/>
  <c r="R358" i="2" s="1"/>
  <c r="R356" i="2" a="1"/>
  <c r="R356" i="2" s="1"/>
  <c r="R354" i="2" a="1"/>
  <c r="R354" i="2" s="1"/>
  <c r="R352" i="2" a="1"/>
  <c r="R352" i="2" s="1"/>
  <c r="R350" i="2" a="1"/>
  <c r="R350" i="2" s="1"/>
  <c r="R348" i="2" a="1"/>
  <c r="R348" i="2" s="1"/>
  <c r="R346" i="2" a="1"/>
  <c r="R346" i="2" s="1"/>
  <c r="R34" i="2" a="1"/>
  <c r="R34" i="2" s="1"/>
  <c r="R32" i="2" a="1"/>
  <c r="R32" i="2" s="1"/>
  <c r="R30" i="2" a="1"/>
  <c r="R30" i="2" s="1"/>
  <c r="R28" i="2" a="1"/>
  <c r="R28" i="2" s="1"/>
  <c r="R26" i="2" a="1"/>
  <c r="R26" i="2" s="1"/>
  <c r="R24" i="2" a="1"/>
  <c r="R24" i="2" s="1"/>
  <c r="R22" i="2" a="1"/>
  <c r="R22" i="2" s="1"/>
  <c r="R20" i="2" a="1"/>
  <c r="R20" i="2" s="1"/>
  <c r="R18" i="2" a="1"/>
  <c r="R18" i="2" s="1"/>
  <c r="R16" i="2" a="1"/>
  <c r="R16" i="2" s="1"/>
  <c r="R14" i="2" a="1"/>
  <c r="R14" i="2" s="1"/>
  <c r="R12" i="2" a="1"/>
  <c r="R12" i="2" s="1"/>
  <c r="R10" i="2" a="1"/>
  <c r="R10" i="2" s="1"/>
  <c r="R8" i="2" a="1"/>
  <c r="R8" i="2" s="1"/>
  <c r="R6" i="2" a="1"/>
  <c r="R6" i="2" s="1"/>
  <c r="R4" i="2" a="1"/>
  <c r="R4" i="2" s="1"/>
  <c r="R2" i="2" a="1"/>
  <c r="R2" i="2" s="1"/>
  <c r="Q414" i="2" a="1"/>
  <c r="Q414" i="2" s="1"/>
  <c r="Q412" i="2" a="1"/>
  <c r="Q412" i="2" s="1"/>
  <c r="Q410" i="2" a="1"/>
  <c r="Q410" i="2" s="1"/>
  <c r="Q408" i="2" a="1"/>
  <c r="Q408" i="2" s="1"/>
  <c r="Q406" i="2" a="1"/>
  <c r="Q406" i="2" s="1"/>
  <c r="Q404" i="2" a="1"/>
  <c r="Q404" i="2" s="1"/>
  <c r="Q402" i="2" a="1"/>
  <c r="Q402" i="2" s="1"/>
  <c r="Q400" i="2" a="1"/>
  <c r="Q400" i="2" s="1"/>
  <c r="Q398" i="2" a="1"/>
  <c r="Q398" i="2" s="1"/>
  <c r="Q396" i="2" a="1"/>
  <c r="Q396" i="2" s="1"/>
  <c r="Q394" i="2" a="1"/>
  <c r="Q394" i="2" s="1"/>
  <c r="Q392" i="2" a="1"/>
  <c r="Q392" i="2" s="1"/>
  <c r="Q390" i="2" a="1"/>
  <c r="Q390" i="2" s="1"/>
  <c r="Q388" i="2" a="1"/>
  <c r="Q388" i="2" s="1"/>
  <c r="Q386" i="2" a="1"/>
  <c r="Q386" i="2" s="1"/>
  <c r="Q384" i="2" a="1"/>
  <c r="Q384" i="2" s="1"/>
  <c r="Q382" i="2" a="1"/>
  <c r="Q382" i="2" s="1"/>
  <c r="Q380" i="2" a="1"/>
  <c r="Q380" i="2" s="1"/>
  <c r="Q378" i="2" a="1"/>
  <c r="Q378" i="2" s="1"/>
  <c r="Q374" i="2" a="1"/>
  <c r="Q374" i="2" s="1"/>
  <c r="Q372" i="2" a="1"/>
  <c r="Q372" i="2" s="1"/>
  <c r="Q370" i="2" a="1"/>
  <c r="Q370" i="2" s="1"/>
  <c r="Q368" i="2" a="1"/>
  <c r="Q368" i="2" s="1"/>
  <c r="Q366" i="2" a="1"/>
  <c r="Q366" i="2" s="1"/>
  <c r="Q364" i="2" a="1"/>
  <c r="Q364" i="2" s="1"/>
  <c r="Q362" i="2" a="1"/>
  <c r="Q362" i="2" s="1"/>
  <c r="Q360" i="2" a="1"/>
  <c r="Q360" i="2" s="1"/>
  <c r="Q358" i="2" a="1"/>
  <c r="Q358" i="2" s="1"/>
  <c r="Q356" i="2" a="1"/>
  <c r="Q356" i="2" s="1"/>
  <c r="Q354" i="2" a="1"/>
  <c r="Q354" i="2" s="1"/>
  <c r="Q352" i="2" a="1"/>
  <c r="Q352" i="2" s="1"/>
  <c r="Q350" i="2" a="1"/>
  <c r="Q350" i="2" s="1"/>
  <c r="Q348" i="2" a="1"/>
  <c r="Q348" i="2" s="1"/>
  <c r="Q346" i="2" a="1"/>
  <c r="Q346" i="2" s="1"/>
  <c r="Q34" i="2" a="1"/>
  <c r="Q34" i="2" s="1"/>
  <c r="Q32" i="2" a="1"/>
  <c r="Q32" i="2" s="1"/>
  <c r="Q30" i="2" a="1"/>
  <c r="Q30" i="2" s="1"/>
  <c r="Q28" i="2" a="1"/>
  <c r="Q28" i="2" s="1"/>
  <c r="Q26" i="2" a="1"/>
  <c r="Q26" i="2" s="1"/>
  <c r="Q24" i="2" a="1"/>
  <c r="Q24" i="2" s="1"/>
  <c r="Q22" i="2" a="1"/>
  <c r="Q22" i="2" s="1"/>
  <c r="Q20" i="2" a="1"/>
  <c r="Q20" i="2" s="1"/>
  <c r="Q18" i="2" a="1"/>
  <c r="Q18" i="2" s="1"/>
  <c r="Q16" i="2" a="1"/>
  <c r="Q16" i="2" s="1"/>
  <c r="Q14" i="2" a="1"/>
  <c r="Q14" i="2" s="1"/>
  <c r="Q12" i="2" a="1"/>
  <c r="Q12" i="2" s="1"/>
  <c r="Q10" i="2" a="1"/>
  <c r="Q10" i="2" s="1"/>
  <c r="Q8" i="2" a="1"/>
  <c r="Q8" i="2" s="1"/>
  <c r="Q6" i="2" a="1"/>
  <c r="Q6" i="2" s="1"/>
  <c r="Q4" i="2" a="1"/>
  <c r="Q4" i="2" s="1"/>
  <c r="Q2" i="2" a="1"/>
  <c r="Q2" i="2" s="1"/>
  <c r="P414" i="2" a="1"/>
  <c r="P414" i="2" s="1"/>
  <c r="P412" i="2" a="1"/>
  <c r="P412" i="2" s="1"/>
  <c r="P410" i="2" a="1"/>
  <c r="P410" i="2" s="1"/>
  <c r="P408" i="2" a="1"/>
  <c r="P408" i="2" s="1"/>
  <c r="P406" i="2" a="1"/>
  <c r="P406" i="2" s="1"/>
  <c r="P404" i="2" a="1"/>
  <c r="P404" i="2" s="1"/>
  <c r="P402" i="2" a="1"/>
  <c r="P402" i="2" s="1"/>
  <c r="P400" i="2" a="1"/>
  <c r="P400" i="2" s="1"/>
  <c r="P398" i="2" a="1"/>
  <c r="P398" i="2" s="1"/>
  <c r="P396" i="2" a="1"/>
  <c r="P396" i="2" s="1"/>
  <c r="P394" i="2" a="1"/>
  <c r="P394" i="2" s="1"/>
  <c r="P392" i="2" a="1"/>
  <c r="P392" i="2" s="1"/>
  <c r="P390" i="2" a="1"/>
  <c r="P390" i="2" s="1"/>
  <c r="P388" i="2" a="1"/>
  <c r="P388" i="2" s="1"/>
  <c r="P386" i="2" a="1"/>
  <c r="P386" i="2" s="1"/>
  <c r="P384" i="2" a="1"/>
  <c r="P384" i="2" s="1"/>
  <c r="P382" i="2" a="1"/>
  <c r="P382" i="2" s="1"/>
  <c r="P380" i="2" a="1"/>
  <c r="P380" i="2" s="1"/>
  <c r="P378" i="2" a="1"/>
  <c r="P378" i="2" s="1"/>
  <c r="P374" i="2" a="1"/>
  <c r="P374" i="2" s="1"/>
  <c r="P372" i="2" a="1"/>
  <c r="P372" i="2" s="1"/>
  <c r="P370" i="2" a="1"/>
  <c r="P370" i="2" s="1"/>
  <c r="P368" i="2" a="1"/>
  <c r="P368" i="2" s="1"/>
  <c r="P366" i="2" a="1"/>
  <c r="P366" i="2" s="1"/>
  <c r="P364" i="2" a="1"/>
  <c r="P364" i="2" s="1"/>
  <c r="P362" i="2" a="1"/>
  <c r="P362" i="2" s="1"/>
  <c r="P360" i="2" a="1"/>
  <c r="P360" i="2" s="1"/>
  <c r="P358" i="2" a="1"/>
  <c r="P358" i="2" s="1"/>
  <c r="P356" i="2" a="1"/>
  <c r="P356" i="2" s="1"/>
  <c r="P354" i="2" a="1"/>
  <c r="P354" i="2" s="1"/>
  <c r="P352" i="2" a="1"/>
  <c r="P352" i="2" s="1"/>
  <c r="P350" i="2" a="1"/>
  <c r="P350" i="2" s="1"/>
  <c r="P348" i="2" a="1"/>
  <c r="P348" i="2" s="1"/>
  <c r="P346" i="2" a="1"/>
  <c r="P346" i="2" s="1"/>
  <c r="P34" i="2" a="1"/>
  <c r="P34" i="2" s="1"/>
  <c r="P32" i="2" a="1"/>
  <c r="P32" i="2" s="1"/>
  <c r="P30" i="2" a="1"/>
  <c r="P30" i="2" s="1"/>
  <c r="P28" i="2" a="1"/>
  <c r="P28" i="2" s="1"/>
  <c r="P26" i="2" a="1"/>
  <c r="P26" i="2" s="1"/>
  <c r="P24" i="2" a="1"/>
  <c r="P24" i="2" s="1"/>
  <c r="P22" i="2" a="1"/>
  <c r="P22" i="2" s="1"/>
  <c r="P20" i="2" a="1"/>
  <c r="P20" i="2" s="1"/>
  <c r="P18" i="2" a="1"/>
  <c r="P18" i="2" s="1"/>
  <c r="P16" i="2" a="1"/>
  <c r="P16" i="2" s="1"/>
  <c r="P14" i="2" a="1"/>
  <c r="P14" i="2" s="1"/>
  <c r="P12" i="2" a="1"/>
  <c r="P12" i="2" s="1"/>
  <c r="P10" i="2" a="1"/>
  <c r="P10" i="2" s="1"/>
  <c r="P8" i="2" a="1"/>
  <c r="P8" i="2" s="1"/>
  <c r="P6" i="2" a="1"/>
  <c r="P6" i="2" s="1"/>
  <c r="P4" i="2" a="1"/>
  <c r="P4" i="2" s="1"/>
  <c r="P2" i="2" a="1"/>
  <c r="P2" i="2" s="1"/>
  <c r="O414" i="2" a="1"/>
  <c r="O414" i="2" s="1"/>
  <c r="O412" i="2" a="1"/>
  <c r="O412" i="2" s="1"/>
  <c r="O410" i="2" a="1"/>
  <c r="O410" i="2" s="1"/>
  <c r="O408" i="2" a="1"/>
  <c r="O408" i="2" s="1"/>
  <c r="O406" i="2" a="1"/>
  <c r="O406" i="2" s="1"/>
  <c r="O404" i="2" a="1"/>
  <c r="O404" i="2" s="1"/>
  <c r="O402" i="2" a="1"/>
  <c r="O402" i="2" s="1"/>
  <c r="O400" i="2" a="1"/>
  <c r="O400" i="2" s="1"/>
  <c r="O398" i="2" a="1"/>
  <c r="O398" i="2" s="1"/>
  <c r="O396" i="2" a="1"/>
  <c r="O396" i="2" s="1"/>
  <c r="O394" i="2" a="1"/>
  <c r="O394" i="2" s="1"/>
  <c r="O392" i="2" a="1"/>
  <c r="O392" i="2" s="1"/>
  <c r="O390" i="2" a="1"/>
  <c r="O390" i="2" s="1"/>
  <c r="O388" i="2" a="1"/>
  <c r="O388" i="2" s="1"/>
  <c r="O386" i="2" a="1"/>
  <c r="O386" i="2" s="1"/>
  <c r="O384" i="2" a="1"/>
  <c r="O384" i="2" s="1"/>
  <c r="O382" i="2" a="1"/>
  <c r="O382" i="2" s="1"/>
  <c r="O380" i="2" a="1"/>
  <c r="O380" i="2" s="1"/>
  <c r="O378" i="2" a="1"/>
  <c r="O378" i="2" s="1"/>
  <c r="O374" i="2" a="1"/>
  <c r="O374" i="2" s="1"/>
  <c r="O372" i="2" a="1"/>
  <c r="O372" i="2" s="1"/>
  <c r="O370" i="2" a="1"/>
  <c r="O370" i="2" s="1"/>
  <c r="O368" i="2" a="1"/>
  <c r="O368" i="2" s="1"/>
  <c r="O366" i="2" a="1"/>
  <c r="O366" i="2" s="1"/>
  <c r="O364" i="2" a="1"/>
  <c r="O364" i="2" s="1"/>
  <c r="O362" i="2" a="1"/>
  <c r="O362" i="2" s="1"/>
  <c r="O360" i="2" a="1"/>
  <c r="O360" i="2" s="1"/>
  <c r="O358" i="2" a="1"/>
  <c r="O358" i="2" s="1"/>
  <c r="O356" i="2" a="1"/>
  <c r="O356" i="2" s="1"/>
  <c r="O354" i="2" a="1"/>
  <c r="O354" i="2" s="1"/>
  <c r="O352" i="2" a="1"/>
  <c r="O352" i="2" s="1"/>
  <c r="O350" i="2" a="1"/>
  <c r="O350" i="2" s="1"/>
  <c r="O348" i="2" a="1"/>
  <c r="O348" i="2" s="1"/>
  <c r="O346" i="2" a="1"/>
  <c r="O346" i="2" s="1"/>
  <c r="O34" i="2" a="1"/>
  <c r="O34" i="2" s="1"/>
  <c r="O32" i="2" a="1"/>
  <c r="O32" i="2" s="1"/>
  <c r="O30" i="2" a="1"/>
  <c r="O30" i="2" s="1"/>
  <c r="O28" i="2" a="1"/>
  <c r="O28" i="2" s="1"/>
  <c r="O26" i="2" a="1"/>
  <c r="O26" i="2" s="1"/>
  <c r="O24" i="2" a="1"/>
  <c r="O24" i="2" s="1"/>
  <c r="O22" i="2" a="1"/>
  <c r="O22" i="2" s="1"/>
  <c r="O20" i="2" a="1"/>
  <c r="O20" i="2" s="1"/>
  <c r="O18" i="2" a="1"/>
  <c r="O18" i="2" s="1"/>
  <c r="O16" i="2" a="1"/>
  <c r="O16" i="2" s="1"/>
  <c r="O14" i="2" a="1"/>
  <c r="O14" i="2" s="1"/>
  <c r="O12" i="2" a="1"/>
  <c r="O12" i="2" s="1"/>
  <c r="O10" i="2" a="1"/>
  <c r="O10" i="2" s="1"/>
  <c r="O8" i="2" a="1"/>
  <c r="O8" i="2" s="1"/>
  <c r="O6" i="2" a="1"/>
  <c r="O6" i="2" s="1"/>
  <c r="O4" i="2" a="1"/>
  <c r="O4" i="2" s="1"/>
  <c r="O2" i="2" a="1"/>
  <c r="O2" i="2" s="1"/>
  <c r="N414" i="2" a="1"/>
  <c r="N414" i="2" s="1"/>
  <c r="N412" i="2" a="1"/>
  <c r="N412" i="2" s="1"/>
  <c r="N410" i="2" a="1"/>
  <c r="N410" i="2" s="1"/>
  <c r="N408" i="2" a="1"/>
  <c r="N408" i="2" s="1"/>
  <c r="N406" i="2" a="1"/>
  <c r="N406" i="2" s="1"/>
  <c r="N404" i="2" a="1"/>
  <c r="N404" i="2" s="1"/>
  <c r="N402" i="2" a="1"/>
  <c r="N402" i="2" s="1"/>
  <c r="N400" i="2" a="1"/>
  <c r="N400" i="2" s="1"/>
  <c r="N398" i="2" a="1"/>
  <c r="N398" i="2" s="1"/>
  <c r="N396" i="2" a="1"/>
  <c r="N396" i="2" s="1"/>
  <c r="N394" i="2" a="1"/>
  <c r="N394" i="2" s="1"/>
  <c r="N392" i="2" a="1"/>
  <c r="N392" i="2" s="1"/>
  <c r="N390" i="2" a="1"/>
  <c r="N390" i="2" s="1"/>
  <c r="N388" i="2" a="1"/>
  <c r="N388" i="2" s="1"/>
  <c r="N386" i="2" a="1"/>
  <c r="N386" i="2" s="1"/>
  <c r="N384" i="2" a="1"/>
  <c r="N384" i="2" s="1"/>
  <c r="N382" i="2" a="1"/>
  <c r="N382" i="2" s="1"/>
  <c r="N380" i="2" a="1"/>
  <c r="N380" i="2" s="1"/>
  <c r="N378" i="2" a="1"/>
  <c r="N378" i="2" s="1"/>
  <c r="N374" i="2" a="1"/>
  <c r="N374" i="2" s="1"/>
  <c r="N372" i="2" a="1"/>
  <c r="N372" i="2" s="1"/>
  <c r="N370" i="2" a="1"/>
  <c r="N370" i="2" s="1"/>
  <c r="N368" i="2" a="1"/>
  <c r="N368" i="2" s="1"/>
  <c r="N366" i="2" a="1"/>
  <c r="N366" i="2" s="1"/>
  <c r="N364" i="2" a="1"/>
  <c r="N364" i="2" s="1"/>
  <c r="N362" i="2" a="1"/>
  <c r="N362" i="2" s="1"/>
  <c r="N360" i="2" a="1"/>
  <c r="N360" i="2" s="1"/>
  <c r="N358" i="2" a="1"/>
  <c r="N358" i="2" s="1"/>
  <c r="N356" i="2" a="1"/>
  <c r="N356" i="2" s="1"/>
  <c r="N354" i="2" a="1"/>
  <c r="N354" i="2" s="1"/>
  <c r="N352" i="2" a="1"/>
  <c r="N352" i="2" s="1"/>
  <c r="N350" i="2" a="1"/>
  <c r="N350" i="2" s="1"/>
  <c r="N348" i="2" a="1"/>
  <c r="N348" i="2" s="1"/>
  <c r="N346" i="2" a="1"/>
  <c r="N346" i="2" s="1"/>
  <c r="N34" i="2" a="1"/>
  <c r="N34" i="2" s="1"/>
  <c r="N32" i="2" a="1"/>
  <c r="N32" i="2" s="1"/>
  <c r="N30" i="2" a="1"/>
  <c r="N30" i="2" s="1"/>
  <c r="N28" i="2" a="1"/>
  <c r="N28" i="2" s="1"/>
  <c r="N26" i="2" a="1"/>
  <c r="N26" i="2" s="1"/>
  <c r="N24" i="2" a="1"/>
  <c r="N24" i="2" s="1"/>
  <c r="N22" i="2" a="1"/>
  <c r="N22" i="2" s="1"/>
  <c r="N20" i="2" a="1"/>
  <c r="N20" i="2" s="1"/>
  <c r="N18" i="2" a="1"/>
  <c r="N18" i="2" s="1"/>
  <c r="N16" i="2" a="1"/>
  <c r="N16" i="2" s="1"/>
  <c r="N14" i="2" a="1"/>
  <c r="N14" i="2" s="1"/>
  <c r="N12" i="2" a="1"/>
  <c r="N12" i="2" s="1"/>
  <c r="N10" i="2" a="1"/>
  <c r="N10" i="2" s="1"/>
  <c r="N8" i="2" a="1"/>
  <c r="N8" i="2" s="1"/>
  <c r="N6" i="2" a="1"/>
  <c r="N6" i="2" s="1"/>
  <c r="N4" i="2" a="1"/>
  <c r="N4" i="2" s="1"/>
  <c r="N2" i="2" a="1"/>
  <c r="N2" i="2" s="1"/>
  <c r="M414" i="2" a="1"/>
  <c r="M414" i="2" s="1"/>
  <c r="M412" i="2" a="1"/>
  <c r="M412" i="2" s="1"/>
  <c r="M410" i="2" a="1"/>
  <c r="M410" i="2" s="1"/>
  <c r="M408" i="2" a="1"/>
  <c r="M408" i="2" s="1"/>
  <c r="M406" i="2" a="1"/>
  <c r="M406" i="2" s="1"/>
  <c r="M404" i="2" a="1"/>
  <c r="M404" i="2" s="1"/>
  <c r="M402" i="2" a="1"/>
  <c r="M402" i="2" s="1"/>
  <c r="M400" i="2" a="1"/>
  <c r="M400" i="2" s="1"/>
  <c r="M398" i="2" a="1"/>
  <c r="M398" i="2" s="1"/>
  <c r="M396" i="2" a="1"/>
  <c r="M396" i="2" s="1"/>
  <c r="M394" i="2" a="1"/>
  <c r="M394" i="2" s="1"/>
  <c r="M392" i="2" a="1"/>
  <c r="M392" i="2" s="1"/>
  <c r="M390" i="2" a="1"/>
  <c r="M390" i="2" s="1"/>
  <c r="M388" i="2" a="1"/>
  <c r="M388" i="2" s="1"/>
  <c r="M386" i="2" a="1"/>
  <c r="M386" i="2" s="1"/>
  <c r="M384" i="2" a="1"/>
  <c r="M384" i="2" s="1"/>
  <c r="M382" i="2" a="1"/>
  <c r="M382" i="2" s="1"/>
  <c r="M380" i="2" a="1"/>
  <c r="M380" i="2" s="1"/>
  <c r="M378" i="2" a="1"/>
  <c r="M378" i="2" s="1"/>
  <c r="M374" i="2" a="1"/>
  <c r="M374" i="2" s="1"/>
  <c r="M372" i="2" a="1"/>
  <c r="M372" i="2" s="1"/>
  <c r="M370" i="2" a="1"/>
  <c r="M370" i="2" s="1"/>
  <c r="M368" i="2" a="1"/>
  <c r="M368" i="2" s="1"/>
  <c r="M366" i="2" a="1"/>
  <c r="M366" i="2" s="1"/>
  <c r="M364" i="2" a="1"/>
  <c r="M364" i="2" s="1"/>
  <c r="M362" i="2" a="1"/>
  <c r="M362" i="2" s="1"/>
  <c r="M360" i="2" a="1"/>
  <c r="M360" i="2" s="1"/>
  <c r="M358" i="2" a="1"/>
  <c r="M358" i="2" s="1"/>
  <c r="M356" i="2" a="1"/>
  <c r="M356" i="2" s="1"/>
  <c r="M354" i="2" a="1"/>
  <c r="M354" i="2" s="1"/>
  <c r="M352" i="2" a="1"/>
  <c r="M352" i="2" s="1"/>
  <c r="M350" i="2" a="1"/>
  <c r="M350" i="2" s="1"/>
  <c r="M348" i="2" a="1"/>
  <c r="M348" i="2" s="1"/>
  <c r="M346" i="2" a="1"/>
  <c r="M346" i="2" s="1"/>
  <c r="M34" i="2" a="1"/>
  <c r="M34" i="2" s="1"/>
  <c r="M32" i="2" a="1"/>
  <c r="M32" i="2" s="1"/>
  <c r="M30" i="2" a="1"/>
  <c r="M30" i="2" s="1"/>
  <c r="M28" i="2" a="1"/>
  <c r="M28" i="2" s="1"/>
  <c r="M26" i="2" a="1"/>
  <c r="M26" i="2" s="1"/>
  <c r="M24" i="2" a="1"/>
  <c r="M24" i="2" s="1"/>
  <c r="M22" i="2" a="1"/>
  <c r="M22" i="2" s="1"/>
  <c r="M20" i="2" a="1"/>
  <c r="M20" i="2" s="1"/>
  <c r="M18" i="2" a="1"/>
  <c r="M18" i="2" s="1"/>
  <c r="M16" i="2" a="1"/>
  <c r="M16" i="2" s="1"/>
  <c r="M14" i="2" a="1"/>
  <c r="M14" i="2" s="1"/>
  <c r="M12" i="2" a="1"/>
  <c r="M12" i="2" s="1"/>
  <c r="M10" i="2" a="1"/>
  <c r="M10" i="2" s="1"/>
  <c r="M8" i="2" a="1"/>
  <c r="M8" i="2" s="1"/>
  <c r="M6" i="2" a="1"/>
  <c r="M6" i="2" s="1"/>
  <c r="M4" i="2" a="1"/>
  <c r="M4" i="2" s="1"/>
  <c r="M2" i="2" a="1"/>
  <c r="M2" i="2" s="1"/>
  <c r="L414" i="2" a="1"/>
  <c r="L414" i="2" s="1"/>
  <c r="L412" i="2" a="1"/>
  <c r="L412" i="2" s="1"/>
  <c r="L410" i="2" a="1"/>
  <c r="L410" i="2" s="1"/>
  <c r="L408" i="2" a="1"/>
  <c r="L408" i="2" s="1"/>
  <c r="L406" i="2" a="1"/>
  <c r="L406" i="2" s="1"/>
  <c r="L404" i="2" a="1"/>
  <c r="L404" i="2" s="1"/>
  <c r="L402" i="2" a="1"/>
  <c r="L402" i="2" s="1"/>
  <c r="L400" i="2" a="1"/>
  <c r="L400" i="2" s="1"/>
  <c r="L398" i="2" a="1"/>
  <c r="L398" i="2" s="1"/>
  <c r="L396" i="2" a="1"/>
  <c r="L396" i="2" s="1"/>
  <c r="L394" i="2" a="1"/>
  <c r="L394" i="2" s="1"/>
  <c r="L392" i="2" a="1"/>
  <c r="L392" i="2" s="1"/>
  <c r="L390" i="2" a="1"/>
  <c r="L390" i="2" s="1"/>
  <c r="L388" i="2" a="1"/>
  <c r="L388" i="2" s="1"/>
  <c r="L386" i="2" a="1"/>
  <c r="L386" i="2" s="1"/>
  <c r="L384" i="2" a="1"/>
  <c r="L384" i="2" s="1"/>
  <c r="L382" i="2" a="1"/>
  <c r="L382" i="2" s="1"/>
  <c r="L380" i="2" a="1"/>
  <c r="L380" i="2" s="1"/>
  <c r="L378" i="2" a="1"/>
  <c r="L378" i="2" s="1"/>
  <c r="L374" i="2" a="1"/>
  <c r="L374" i="2" s="1"/>
  <c r="L372" i="2" a="1"/>
  <c r="L372" i="2" s="1"/>
  <c r="L370" i="2" a="1"/>
  <c r="L370" i="2" s="1"/>
  <c r="L368" i="2" a="1"/>
  <c r="L368" i="2" s="1"/>
  <c r="L366" i="2" a="1"/>
  <c r="L366" i="2" s="1"/>
  <c r="L364" i="2" a="1"/>
  <c r="L364" i="2" s="1"/>
  <c r="L362" i="2" a="1"/>
  <c r="L362" i="2" s="1"/>
  <c r="L360" i="2" a="1"/>
  <c r="L360" i="2" s="1"/>
  <c r="L358" i="2" a="1"/>
  <c r="L358" i="2" s="1"/>
  <c r="L356" i="2" a="1"/>
  <c r="L356" i="2" s="1"/>
  <c r="L354" i="2" a="1"/>
  <c r="L354" i="2" s="1"/>
  <c r="L352" i="2" a="1"/>
  <c r="L352" i="2" s="1"/>
  <c r="L350" i="2" a="1"/>
  <c r="L350" i="2" s="1"/>
  <c r="L348" i="2" a="1"/>
  <c r="L348" i="2" s="1"/>
  <c r="L346" i="2" a="1"/>
  <c r="L346" i="2" s="1"/>
  <c r="L34" i="2" a="1"/>
  <c r="L34" i="2" s="1"/>
  <c r="L32" i="2" a="1"/>
  <c r="L32" i="2" s="1"/>
  <c r="L30" i="2" a="1"/>
  <c r="L30" i="2" s="1"/>
  <c r="L28" i="2" a="1"/>
  <c r="L28" i="2" s="1"/>
  <c r="L26" i="2" a="1"/>
  <c r="L26" i="2" s="1"/>
  <c r="L24" i="2" a="1"/>
  <c r="L24" i="2" s="1"/>
  <c r="L22" i="2" a="1"/>
  <c r="L22" i="2" s="1"/>
  <c r="L20" i="2" a="1"/>
  <c r="L20" i="2" s="1"/>
  <c r="L18" i="2" a="1"/>
  <c r="L18" i="2" s="1"/>
  <c r="L16" i="2" a="1"/>
  <c r="L16" i="2" s="1"/>
  <c r="L14" i="2" a="1"/>
  <c r="L14" i="2" s="1"/>
  <c r="L12" i="2" a="1"/>
  <c r="L12" i="2" s="1"/>
  <c r="L10" i="2" a="1"/>
  <c r="L10" i="2" s="1"/>
  <c r="L8" i="2" a="1"/>
  <c r="L8" i="2" s="1"/>
  <c r="L6" i="2" a="1"/>
  <c r="L6" i="2" s="1"/>
  <c r="L4" i="2" a="1"/>
  <c r="L4" i="2" s="1"/>
  <c r="L2" i="2" a="1"/>
  <c r="L2" i="2" s="1"/>
  <c r="K414" i="2" a="1"/>
  <c r="K414" i="2" s="1"/>
  <c r="K412" i="2" a="1"/>
  <c r="K412" i="2" s="1"/>
  <c r="K410" i="2" a="1"/>
  <c r="K410" i="2" s="1"/>
  <c r="K408" i="2" a="1"/>
  <c r="K408" i="2" s="1"/>
  <c r="K406" i="2" a="1"/>
  <c r="K406" i="2" s="1"/>
  <c r="K404" i="2" a="1"/>
  <c r="K404" i="2" s="1"/>
  <c r="K402" i="2" a="1"/>
  <c r="K402" i="2" s="1"/>
  <c r="K400" i="2" a="1"/>
  <c r="K400" i="2" s="1"/>
  <c r="K398" i="2" a="1"/>
  <c r="K398" i="2" s="1"/>
  <c r="K396" i="2" a="1"/>
  <c r="K396" i="2" s="1"/>
  <c r="K394" i="2" a="1"/>
  <c r="K394" i="2" s="1"/>
  <c r="K392" i="2" a="1"/>
  <c r="K392" i="2" s="1"/>
  <c r="K390" i="2" a="1"/>
  <c r="K390" i="2" s="1"/>
  <c r="K388" i="2" a="1"/>
  <c r="K388" i="2" s="1"/>
  <c r="K386" i="2" a="1"/>
  <c r="K386" i="2" s="1"/>
  <c r="K384" i="2" a="1"/>
  <c r="K384" i="2" s="1"/>
  <c r="K382" i="2" a="1"/>
  <c r="K382" i="2" s="1"/>
  <c r="K380" i="2" a="1"/>
  <c r="K380" i="2" s="1"/>
  <c r="K378" i="2" a="1"/>
  <c r="K378" i="2" s="1"/>
  <c r="K374" i="2" a="1"/>
  <c r="K374" i="2" s="1"/>
  <c r="K372" i="2" a="1"/>
  <c r="K372" i="2" s="1"/>
  <c r="K370" i="2" a="1"/>
  <c r="K370" i="2" s="1"/>
  <c r="K368" i="2" a="1"/>
  <c r="K368" i="2" s="1"/>
  <c r="K366" i="2" a="1"/>
  <c r="K366" i="2" s="1"/>
  <c r="K364" i="2" a="1"/>
  <c r="K364" i="2" s="1"/>
  <c r="K362" i="2" a="1"/>
  <c r="K362" i="2" s="1"/>
  <c r="K360" i="2" a="1"/>
  <c r="K360" i="2" s="1"/>
  <c r="K358" i="2" a="1"/>
  <c r="K358" i="2" s="1"/>
  <c r="K356" i="2" a="1"/>
  <c r="K356" i="2" s="1"/>
  <c r="K354" i="2" a="1"/>
  <c r="K354" i="2" s="1"/>
  <c r="K352" i="2" a="1"/>
  <c r="K352" i="2" s="1"/>
  <c r="K350" i="2" a="1"/>
  <c r="K350" i="2" s="1"/>
  <c r="K348" i="2" a="1"/>
  <c r="K348" i="2" s="1"/>
  <c r="K346" i="2" a="1"/>
  <c r="K346" i="2" s="1"/>
  <c r="K34" i="2" a="1"/>
  <c r="K34" i="2" s="1"/>
  <c r="K32" i="2" a="1"/>
  <c r="K32" i="2" s="1"/>
  <c r="K30" i="2" a="1"/>
  <c r="K30" i="2" s="1"/>
  <c r="K28" i="2" a="1"/>
  <c r="K28" i="2" s="1"/>
  <c r="K26" i="2" a="1"/>
  <c r="K26" i="2" s="1"/>
  <c r="K24" i="2" a="1"/>
  <c r="K24" i="2" s="1"/>
  <c r="K22" i="2" a="1"/>
  <c r="K22" i="2" s="1"/>
  <c r="K20" i="2" a="1"/>
  <c r="K20" i="2" s="1"/>
  <c r="K18" i="2" a="1"/>
  <c r="K18" i="2" s="1"/>
  <c r="K16" i="2" a="1"/>
  <c r="K16" i="2" s="1"/>
  <c r="K14" i="2" a="1"/>
  <c r="K14" i="2" s="1"/>
  <c r="K12" i="2" a="1"/>
  <c r="K12" i="2" s="1"/>
  <c r="K10" i="2" a="1"/>
  <c r="K10" i="2" s="1"/>
  <c r="K8" i="2" a="1"/>
  <c r="K8" i="2" s="1"/>
  <c r="K6" i="2" a="1"/>
  <c r="K6" i="2" s="1"/>
  <c r="K4" i="2" a="1"/>
  <c r="K4" i="2" s="1"/>
  <c r="K2" i="2" a="1"/>
  <c r="K2" i="2" s="1"/>
  <c r="J414" i="2" a="1"/>
  <c r="J414" i="2" s="1"/>
  <c r="J412" i="2" a="1"/>
  <c r="J412" i="2" s="1"/>
  <c r="J410" i="2" a="1"/>
  <c r="J410" i="2" s="1"/>
  <c r="J408" i="2" a="1"/>
  <c r="J408" i="2" s="1"/>
  <c r="J406" i="2" a="1"/>
  <c r="J406" i="2" s="1"/>
  <c r="J404" i="2" a="1"/>
  <c r="J404" i="2" s="1"/>
  <c r="J402" i="2" a="1"/>
  <c r="J402" i="2" s="1"/>
  <c r="J400" i="2" a="1"/>
  <c r="J400" i="2" s="1"/>
  <c r="J398" i="2" a="1"/>
  <c r="J398" i="2" s="1"/>
  <c r="J396" i="2" a="1"/>
  <c r="J396" i="2" s="1"/>
  <c r="J394" i="2" a="1"/>
  <c r="J394" i="2" s="1"/>
  <c r="J392" i="2" a="1"/>
  <c r="J392" i="2" s="1"/>
  <c r="J390" i="2" a="1"/>
  <c r="J390" i="2" s="1"/>
  <c r="J388" i="2" a="1"/>
  <c r="J388" i="2" s="1"/>
  <c r="J386" i="2" a="1"/>
  <c r="J386" i="2" s="1"/>
  <c r="J384" i="2" a="1"/>
  <c r="J384" i="2" s="1"/>
  <c r="J382" i="2" a="1"/>
  <c r="J382" i="2" s="1"/>
  <c r="J380" i="2" a="1"/>
  <c r="J380" i="2" s="1"/>
  <c r="J378" i="2" a="1"/>
  <c r="J378" i="2" s="1"/>
  <c r="J374" i="2" a="1"/>
  <c r="J374" i="2" s="1"/>
  <c r="J372" i="2" a="1"/>
  <c r="J372" i="2" s="1"/>
  <c r="J370" i="2" a="1"/>
  <c r="J370" i="2" s="1"/>
  <c r="J368" i="2" a="1"/>
  <c r="J368" i="2" s="1"/>
  <c r="J366" i="2" a="1"/>
  <c r="J366" i="2" s="1"/>
  <c r="J364" i="2" a="1"/>
  <c r="J364" i="2" s="1"/>
  <c r="J362" i="2" a="1"/>
  <c r="J362" i="2" s="1"/>
  <c r="J360" i="2" a="1"/>
  <c r="J360" i="2" s="1"/>
  <c r="J358" i="2" a="1"/>
  <c r="J358" i="2" s="1"/>
  <c r="J356" i="2" a="1"/>
  <c r="J356" i="2" s="1"/>
  <c r="J354" i="2" a="1"/>
  <c r="J354" i="2" s="1"/>
  <c r="J352" i="2" a="1"/>
  <c r="J352" i="2" s="1"/>
  <c r="J350" i="2" a="1"/>
  <c r="J350" i="2" s="1"/>
  <c r="J348" i="2" a="1"/>
  <c r="J348" i="2" s="1"/>
  <c r="J346" i="2" a="1"/>
  <c r="J346" i="2" s="1"/>
  <c r="J34" i="2" a="1"/>
  <c r="J34" i="2" s="1"/>
  <c r="J32" i="2" a="1"/>
  <c r="J32" i="2" s="1"/>
  <c r="J30" i="2" a="1"/>
  <c r="J30" i="2" s="1"/>
  <c r="J28" i="2" a="1"/>
  <c r="J28" i="2" s="1"/>
  <c r="J26" i="2" a="1"/>
  <c r="J26" i="2" s="1"/>
  <c r="J24" i="2" a="1"/>
  <c r="J24" i="2" s="1"/>
  <c r="J22" i="2" a="1"/>
  <c r="J22" i="2" s="1"/>
  <c r="J20" i="2" a="1"/>
  <c r="J20" i="2" s="1"/>
  <c r="J18" i="2" a="1"/>
  <c r="J18" i="2" s="1"/>
  <c r="J16" i="2" a="1"/>
  <c r="J16" i="2" s="1"/>
  <c r="J14" i="2" a="1"/>
  <c r="J14" i="2" s="1"/>
  <c r="J12" i="2" a="1"/>
  <c r="J12" i="2" s="1"/>
  <c r="J10" i="2" a="1"/>
  <c r="J10" i="2" s="1"/>
  <c r="J8" i="2" a="1"/>
  <c r="J8" i="2" s="1"/>
  <c r="J6" i="2" a="1"/>
  <c r="J6" i="2" s="1"/>
  <c r="J4" i="2" a="1"/>
  <c r="J4" i="2" s="1"/>
  <c r="J2" i="2" a="1"/>
  <c r="J2" i="2" s="1"/>
  <c r="I414" i="2" a="1"/>
  <c r="I414" i="2" s="1"/>
  <c r="I412" i="2" a="1"/>
  <c r="I412" i="2" s="1"/>
  <c r="I410" i="2" a="1"/>
  <c r="I410" i="2" s="1"/>
  <c r="I408" i="2" a="1"/>
  <c r="I408" i="2" s="1"/>
  <c r="I406" i="2" a="1"/>
  <c r="I406" i="2" s="1"/>
  <c r="I404" i="2" a="1"/>
  <c r="I404" i="2" s="1"/>
  <c r="I402" i="2" a="1"/>
  <c r="I402" i="2" s="1"/>
  <c r="I400" i="2" a="1"/>
  <c r="I400" i="2" s="1"/>
  <c r="I398" i="2" a="1"/>
  <c r="I398" i="2" s="1"/>
  <c r="I396" i="2" a="1"/>
  <c r="I396" i="2" s="1"/>
  <c r="I394" i="2" a="1"/>
  <c r="I394" i="2" s="1"/>
  <c r="I392" i="2" a="1"/>
  <c r="I392" i="2" s="1"/>
  <c r="I390" i="2" a="1"/>
  <c r="I390" i="2" s="1"/>
  <c r="I388" i="2" a="1"/>
  <c r="I388" i="2" s="1"/>
  <c r="I386" i="2" a="1"/>
  <c r="I386" i="2" s="1"/>
  <c r="I384" i="2" a="1"/>
  <c r="I384" i="2" s="1"/>
  <c r="I382" i="2" a="1"/>
  <c r="I382" i="2" s="1"/>
  <c r="I380" i="2" a="1"/>
  <c r="I380" i="2" s="1"/>
  <c r="I378" i="2" a="1"/>
  <c r="I378" i="2" s="1"/>
  <c r="I374" i="2" a="1"/>
  <c r="I374" i="2" s="1"/>
  <c r="I372" i="2" a="1"/>
  <c r="I372" i="2" s="1"/>
  <c r="I370" i="2" a="1"/>
  <c r="I370" i="2" s="1"/>
  <c r="I368" i="2" a="1"/>
  <c r="I368" i="2" s="1"/>
  <c r="I366" i="2" a="1"/>
  <c r="I366" i="2" s="1"/>
  <c r="I364" i="2" a="1"/>
  <c r="I364" i="2" s="1"/>
  <c r="I362" i="2" a="1"/>
  <c r="I362" i="2" s="1"/>
  <c r="I360" i="2" a="1"/>
  <c r="I360" i="2" s="1"/>
  <c r="I358" i="2" a="1"/>
  <c r="I358" i="2" s="1"/>
  <c r="I356" i="2" a="1"/>
  <c r="I356" i="2" s="1"/>
  <c r="I354" i="2" a="1"/>
  <c r="I354" i="2" s="1"/>
  <c r="I352" i="2" a="1"/>
  <c r="I352" i="2" s="1"/>
  <c r="I350" i="2" a="1"/>
  <c r="I350" i="2" s="1"/>
  <c r="I348" i="2" a="1"/>
  <c r="I348" i="2" s="1"/>
  <c r="I346" i="2" a="1"/>
  <c r="I346" i="2" s="1"/>
  <c r="I34" i="2" a="1"/>
  <c r="I34" i="2" s="1"/>
  <c r="I32" i="2" a="1"/>
  <c r="I32" i="2" s="1"/>
  <c r="I30" i="2" a="1"/>
  <c r="I30" i="2" s="1"/>
  <c r="I28" i="2" a="1"/>
  <c r="I28" i="2" s="1"/>
  <c r="I26" i="2" a="1"/>
  <c r="I26" i="2" s="1"/>
  <c r="I24" i="2" a="1"/>
  <c r="I24" i="2" s="1"/>
  <c r="I22" i="2" a="1"/>
  <c r="I22" i="2" s="1"/>
  <c r="I20" i="2" a="1"/>
  <c r="I20" i="2" s="1"/>
  <c r="I18" i="2" a="1"/>
  <c r="I18" i="2" s="1"/>
  <c r="I16" i="2" a="1"/>
  <c r="I16" i="2" s="1"/>
  <c r="I14" i="2" a="1"/>
  <c r="I14" i="2" s="1"/>
  <c r="I12" i="2" a="1"/>
  <c r="I12" i="2" s="1"/>
  <c r="I10" i="2" a="1"/>
  <c r="I10" i="2" s="1"/>
  <c r="I8" i="2" a="1"/>
  <c r="I8" i="2" s="1"/>
  <c r="I6" i="2" a="1"/>
  <c r="I6" i="2" s="1"/>
  <c r="I4" i="2" a="1"/>
  <c r="I4" i="2" s="1"/>
  <c r="I2" i="2" a="1"/>
  <c r="I2" i="2" s="1"/>
  <c r="H414" i="2" a="1"/>
  <c r="H414" i="2" s="1"/>
  <c r="H412" i="2" a="1"/>
  <c r="H412" i="2" s="1"/>
  <c r="H410" i="2" a="1"/>
  <c r="H410" i="2" s="1"/>
  <c r="H408" i="2" a="1"/>
  <c r="H408" i="2" s="1"/>
  <c r="H406" i="2" a="1"/>
  <c r="H406" i="2" s="1"/>
  <c r="H404" i="2" a="1"/>
  <c r="H404" i="2" s="1"/>
  <c r="H402" i="2" a="1"/>
  <c r="H402" i="2" s="1"/>
  <c r="H400" i="2" a="1"/>
  <c r="H400" i="2" s="1"/>
  <c r="H398" i="2" a="1"/>
  <c r="H398" i="2" s="1"/>
  <c r="H396" i="2" a="1"/>
  <c r="H396" i="2" s="1"/>
  <c r="H394" i="2" a="1"/>
  <c r="H394" i="2" s="1"/>
  <c r="H392" i="2" a="1"/>
  <c r="H392" i="2" s="1"/>
  <c r="H390" i="2" a="1"/>
  <c r="H390" i="2" s="1"/>
  <c r="H388" i="2" a="1"/>
  <c r="H388" i="2" s="1"/>
  <c r="H386" i="2" a="1"/>
  <c r="H386" i="2" s="1"/>
  <c r="H384" i="2" a="1"/>
  <c r="H384" i="2" s="1"/>
  <c r="H382" i="2" a="1"/>
  <c r="H382" i="2" s="1"/>
  <c r="H380" i="2" a="1"/>
  <c r="H380" i="2" s="1"/>
  <c r="H378" i="2" a="1"/>
  <c r="H378" i="2" s="1"/>
  <c r="H374" i="2" a="1"/>
  <c r="H374" i="2" s="1"/>
  <c r="H372" i="2" a="1"/>
  <c r="H372" i="2" s="1"/>
  <c r="H370" i="2" a="1"/>
  <c r="H370" i="2" s="1"/>
  <c r="H368" i="2" a="1"/>
  <c r="H368" i="2" s="1"/>
  <c r="H366" i="2" a="1"/>
  <c r="H366" i="2" s="1"/>
  <c r="H364" i="2" a="1"/>
  <c r="H364" i="2" s="1"/>
  <c r="H362" i="2" a="1"/>
  <c r="H362" i="2" s="1"/>
  <c r="H360" i="2" a="1"/>
  <c r="H360" i="2" s="1"/>
  <c r="H358" i="2" a="1"/>
  <c r="H358" i="2" s="1"/>
  <c r="H356" i="2" a="1"/>
  <c r="H356" i="2" s="1"/>
  <c r="H354" i="2" a="1"/>
  <c r="H354" i="2" s="1"/>
  <c r="H352" i="2" a="1"/>
  <c r="H352" i="2" s="1"/>
  <c r="H350" i="2" a="1"/>
  <c r="H350" i="2" s="1"/>
  <c r="H348" i="2" a="1"/>
  <c r="H348" i="2" s="1"/>
  <c r="H346" i="2" a="1"/>
  <c r="H346" i="2" s="1"/>
  <c r="H34" i="2" a="1"/>
  <c r="H34" i="2" s="1"/>
  <c r="H32" i="2" a="1"/>
  <c r="H32" i="2" s="1"/>
  <c r="H30" i="2" a="1"/>
  <c r="H30" i="2" s="1"/>
  <c r="H28" i="2" a="1"/>
  <c r="H28" i="2" s="1"/>
  <c r="H26" i="2" a="1"/>
  <c r="H26" i="2" s="1"/>
  <c r="H24" i="2" a="1"/>
  <c r="H24" i="2" s="1"/>
  <c r="H22" i="2" a="1"/>
  <c r="H22" i="2" s="1"/>
  <c r="H20" i="2" a="1"/>
  <c r="H20" i="2" s="1"/>
  <c r="H18" i="2" a="1"/>
  <c r="H18" i="2" s="1"/>
  <c r="H16" i="2" a="1"/>
  <c r="H16" i="2" s="1"/>
  <c r="H14" i="2" a="1"/>
  <c r="H14" i="2" s="1"/>
  <c r="H12" i="2" a="1"/>
  <c r="H12" i="2" s="1"/>
  <c r="H10" i="2" a="1"/>
  <c r="H10" i="2" s="1"/>
  <c r="H8" i="2" a="1"/>
  <c r="H8" i="2" s="1"/>
  <c r="H6" i="2" a="1"/>
  <c r="H6" i="2" s="1"/>
  <c r="H4" i="2" a="1"/>
  <c r="H4" i="2" s="1"/>
  <c r="H2" i="2" a="1"/>
  <c r="H2" i="2" s="1"/>
  <c r="G30" i="2"/>
  <c r="F418" i="2"/>
  <c r="G418" i="2"/>
  <c r="G416" i="2"/>
  <c r="G414" i="2"/>
  <c r="G412" i="2"/>
  <c r="G410" i="2"/>
  <c r="G408" i="2"/>
  <c r="G406" i="2"/>
  <c r="G404" i="2"/>
  <c r="G402" i="2"/>
  <c r="G400" i="2"/>
  <c r="G398" i="2"/>
  <c r="G396" i="2"/>
  <c r="G394" i="2"/>
  <c r="G392" i="2"/>
  <c r="G390" i="2"/>
  <c r="G388" i="2"/>
  <c r="G386" i="2"/>
  <c r="G384" i="2"/>
  <c r="G382" i="2"/>
  <c r="G380" i="2"/>
  <c r="G378" i="2"/>
  <c r="G376" i="2"/>
  <c r="G374" i="2"/>
  <c r="G372" i="2"/>
  <c r="G370" i="2"/>
  <c r="G368" i="2"/>
  <c r="G366" i="2"/>
  <c r="G364" i="2"/>
  <c r="G362" i="2"/>
  <c r="G360" i="2"/>
  <c r="G358" i="2"/>
  <c r="G356" i="2"/>
  <c r="G354" i="2"/>
  <c r="G352" i="2"/>
  <c r="G350" i="2"/>
  <c r="G348" i="2"/>
  <c r="G42" i="2"/>
  <c r="G40" i="2"/>
  <c r="G38" i="2"/>
  <c r="G36" i="2"/>
  <c r="G34" i="2"/>
  <c r="G32" i="2"/>
  <c r="G28" i="2"/>
  <c r="G26" i="2"/>
  <c r="G24" i="2"/>
  <c r="G22" i="2"/>
  <c r="G20" i="2"/>
  <c r="G18" i="2"/>
  <c r="G16" i="2"/>
  <c r="G14" i="2"/>
  <c r="G12" i="2"/>
  <c r="G10" i="2"/>
  <c r="G8" i="2"/>
  <c r="G6" i="2"/>
  <c r="F416" i="2"/>
  <c r="F414" i="2"/>
  <c r="F412" i="2"/>
  <c r="F410" i="2"/>
  <c r="F408" i="2"/>
  <c r="F406" i="2"/>
  <c r="F404" i="2"/>
  <c r="F402" i="2"/>
  <c r="F400" i="2"/>
  <c r="F398" i="2"/>
  <c r="F396" i="2"/>
  <c r="F394" i="2"/>
  <c r="F392" i="2"/>
  <c r="F390" i="2"/>
  <c r="F388" i="2"/>
  <c r="F386" i="2"/>
  <c r="F384" i="2"/>
  <c r="F382" i="2"/>
  <c r="F380" i="2"/>
  <c r="F378" i="2"/>
  <c r="F376" i="2"/>
  <c r="F374" i="2"/>
  <c r="F372" i="2"/>
  <c r="F370" i="2"/>
  <c r="F368" i="2"/>
  <c r="F366" i="2"/>
  <c r="F364" i="2"/>
  <c r="F362" i="2"/>
  <c r="F360" i="2"/>
  <c r="F358" i="2"/>
  <c r="F356" i="2"/>
  <c r="F354" i="2"/>
  <c r="F352" i="2"/>
  <c r="F350" i="2"/>
  <c r="F348" i="2"/>
  <c r="D418" i="2"/>
  <c r="D416" i="2"/>
  <c r="D414" i="2"/>
  <c r="D412" i="2"/>
  <c r="D410" i="2"/>
  <c r="D408" i="2"/>
  <c r="D406" i="2"/>
  <c r="D404" i="2"/>
  <c r="D402" i="2"/>
  <c r="D400" i="2"/>
  <c r="D398" i="2"/>
  <c r="D396" i="2"/>
  <c r="D394" i="2"/>
  <c r="D392" i="2"/>
  <c r="D390" i="2"/>
  <c r="D388" i="2"/>
  <c r="D386" i="2"/>
  <c r="D384" i="2"/>
  <c r="D382" i="2"/>
  <c r="D380" i="2"/>
  <c r="D378" i="2"/>
  <c r="D376" i="2"/>
  <c r="D374" i="2"/>
  <c r="D372" i="2"/>
  <c r="D370" i="2"/>
  <c r="D368" i="2"/>
  <c r="D366" i="2"/>
  <c r="D364" i="2"/>
  <c r="D362" i="2"/>
  <c r="D360" i="2"/>
  <c r="D358" i="2"/>
  <c r="D356" i="2"/>
  <c r="D354" i="2"/>
  <c r="D352" i="2"/>
  <c r="D350" i="2"/>
  <c r="D348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C418" i="2"/>
  <c r="C416" i="2"/>
  <c r="C414" i="2"/>
  <c r="C412" i="2"/>
  <c r="C410" i="2"/>
  <c r="C408" i="2"/>
  <c r="C406" i="2"/>
  <c r="C404" i="2"/>
  <c r="C402" i="2"/>
  <c r="C400" i="2"/>
  <c r="C398" i="2"/>
  <c r="C396" i="2"/>
  <c r="C394" i="2"/>
  <c r="C392" i="2"/>
  <c r="C390" i="2"/>
  <c r="C388" i="2"/>
  <c r="C386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8" i="2"/>
  <c r="C356" i="2"/>
  <c r="C354" i="2"/>
  <c r="C352" i="2"/>
  <c r="C350" i="2"/>
  <c r="C348" i="2"/>
  <c r="C36" i="2"/>
  <c r="F36" i="2" s="1"/>
  <c r="C34" i="2"/>
  <c r="F34" i="2" s="1"/>
  <c r="C32" i="2"/>
  <c r="F32" i="2" s="1"/>
  <c r="C30" i="2"/>
  <c r="F30" i="2" s="1"/>
  <c r="C28" i="2"/>
  <c r="F28" i="2" s="1"/>
  <c r="C26" i="2"/>
  <c r="F26" i="2" s="1"/>
  <c r="C24" i="2"/>
  <c r="F24" i="2" s="1"/>
  <c r="C22" i="2"/>
  <c r="F22" i="2" s="1"/>
  <c r="C20" i="2"/>
  <c r="F20" i="2" s="1"/>
  <c r="C18" i="2"/>
  <c r="F18" i="2" s="1"/>
  <c r="C14" i="2"/>
  <c r="F14" i="2" s="1"/>
  <c r="C12" i="2"/>
  <c r="F12" i="2" s="1"/>
  <c r="C10" i="2"/>
  <c r="F10" i="2" s="1"/>
  <c r="C8" i="2"/>
  <c r="F8" i="2" s="1"/>
  <c r="C6" i="2"/>
  <c r="F6" i="2" s="1"/>
  <c r="C4" i="2"/>
  <c r="F4" i="2" s="1"/>
  <c r="G4" i="2"/>
  <c r="D4" i="2"/>
  <c r="H12" i="1"/>
  <c r="A18" i="1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3" i="3"/>
  <c r="H112" i="2" l="1" a="1"/>
  <c r="H112" i="2" s="1"/>
  <c r="T112" i="2" s="1"/>
  <c r="S376" i="2" a="1"/>
  <c r="S376" i="2" s="1"/>
  <c r="R376" i="2" a="1"/>
  <c r="R376" i="2" s="1"/>
  <c r="Q376" i="2" a="1"/>
  <c r="Q376" i="2" s="1"/>
  <c r="P376" i="2" a="1"/>
  <c r="P376" i="2" s="1"/>
  <c r="O376" i="2" a="1"/>
  <c r="O376" i="2" s="1"/>
  <c r="N376" i="2" a="1"/>
  <c r="N376" i="2" s="1"/>
  <c r="M376" i="2" a="1"/>
  <c r="M376" i="2" s="1"/>
  <c r="L376" i="2" a="1"/>
  <c r="L376" i="2" s="1"/>
  <c r="K376" i="2" a="1"/>
  <c r="K376" i="2" s="1"/>
  <c r="J376" i="2" a="1"/>
  <c r="J376" i="2" s="1"/>
  <c r="I376" i="2" a="1"/>
  <c r="I376" i="2" s="1"/>
  <c r="H376" i="2" a="1"/>
  <c r="H376" i="2" s="1"/>
  <c r="T362" i="2"/>
  <c r="T378" i="2"/>
  <c r="T390" i="2"/>
  <c r="T402" i="2"/>
  <c r="T356" i="2"/>
  <c r="T358" i="2"/>
  <c r="T400" i="2"/>
  <c r="T22" i="2"/>
  <c r="T16" i="2"/>
  <c r="T354" i="2"/>
  <c r="T4" i="2"/>
  <c r="T366" i="2"/>
  <c r="T382" i="2"/>
  <c r="T394" i="2"/>
  <c r="T14" i="2"/>
  <c r="T364" i="2"/>
  <c r="T18" i="2"/>
  <c r="T30" i="2"/>
  <c r="T346" i="2"/>
  <c r="T368" i="2"/>
  <c r="T384" i="2"/>
  <c r="T396" i="2"/>
  <c r="T406" i="2"/>
  <c r="T26" i="2"/>
  <c r="T38" i="2"/>
  <c r="T380" i="2"/>
  <c r="T6" i="2"/>
  <c r="T20" i="2"/>
  <c r="T348" i="2"/>
  <c r="T370" i="2"/>
  <c r="T408" i="2"/>
  <c r="T8" i="2"/>
  <c r="T32" i="2"/>
  <c r="T372" i="2"/>
  <c r="T386" i="2"/>
  <c r="T398" i="2"/>
  <c r="T410" i="2"/>
  <c r="T28" i="2"/>
  <c r="T392" i="2"/>
  <c r="T10" i="2"/>
  <c r="T34" i="2"/>
  <c r="T350" i="2"/>
  <c r="T374" i="2"/>
  <c r="T388" i="2"/>
  <c r="T412" i="2"/>
  <c r="T2" i="2"/>
  <c r="T404" i="2"/>
  <c r="T12" i="2"/>
  <c r="T24" i="2"/>
  <c r="T352" i="2"/>
  <c r="T360" i="2"/>
  <c r="T414" i="2"/>
  <c r="L202" i="1" l="1"/>
  <c r="T376" i="2"/>
  <c r="Q416" i="2" a="1"/>
  <c r="Q416" i="2" s="1"/>
  <c r="K420" i="2" a="1"/>
  <c r="K420" i="2" s="1"/>
  <c r="M418" i="2" a="1"/>
  <c r="M418" i="2" s="1"/>
  <c r="O420" i="2" a="1"/>
  <c r="O420" i="2" s="1"/>
  <c r="S418" i="2" a="1"/>
  <c r="S418" i="2" s="1"/>
  <c r="L418" i="2" a="1"/>
  <c r="L418" i="2" s="1"/>
  <c r="S420" i="2" a="1"/>
  <c r="S420" i="2" s="1"/>
  <c r="J420" i="2" a="1"/>
  <c r="J420" i="2" s="1"/>
  <c r="R418" i="2" a="1"/>
  <c r="R418" i="2" s="1"/>
  <c r="K418" i="2" a="1"/>
  <c r="K418" i="2" s="1"/>
  <c r="M420" i="2" a="1"/>
  <c r="M420" i="2" s="1"/>
  <c r="I418" i="2" a="1"/>
  <c r="I418" i="2" s="1"/>
  <c r="P420" i="2" a="1"/>
  <c r="P420" i="2" s="1"/>
  <c r="N420" i="2" a="1"/>
  <c r="N420" i="2" s="1"/>
  <c r="I420" i="2" a="1"/>
  <c r="I420" i="2" s="1"/>
  <c r="Q418" i="2" a="1"/>
  <c r="Q418" i="2" s="1"/>
  <c r="J418" i="2" a="1"/>
  <c r="J418" i="2" s="1"/>
  <c r="R420" i="2" a="1"/>
  <c r="R420" i="2" s="1"/>
  <c r="N418" i="2" a="1"/>
  <c r="N418" i="2" s="1"/>
  <c r="Q420" i="2" a="1"/>
  <c r="Q420" i="2" s="1"/>
  <c r="H420" i="2" a="1"/>
  <c r="H420" i="2" s="1"/>
  <c r="P418" i="2" a="1"/>
  <c r="P418" i="2" s="1"/>
  <c r="H418" i="2" a="1"/>
  <c r="H418" i="2" s="1"/>
  <c r="L420" i="2" a="1"/>
  <c r="L420" i="2" s="1"/>
  <c r="O418" i="2" a="1"/>
  <c r="O418" i="2" s="1"/>
  <c r="R416" i="2" a="1"/>
  <c r="R416" i="2" s="1"/>
  <c r="S416" i="2" a="1"/>
  <c r="S416" i="2" s="1"/>
  <c r="P416" i="2" a="1"/>
  <c r="P416" i="2" s="1"/>
  <c r="O416" i="2" a="1"/>
  <c r="O416" i="2" s="1"/>
  <c r="M416" i="2" a="1"/>
  <c r="M416" i="2" s="1"/>
  <c r="L416" i="2" a="1"/>
  <c r="L416" i="2" s="1"/>
  <c r="K416" i="2" a="1"/>
  <c r="K416" i="2" s="1"/>
  <c r="J416" i="2" a="1"/>
  <c r="J416" i="2" s="1"/>
  <c r="I416" i="2" a="1"/>
  <c r="I416" i="2" s="1"/>
  <c r="H416" i="2" a="1"/>
  <c r="H416" i="2" s="1"/>
  <c r="N416" i="2" a="1"/>
  <c r="N416" i="2" s="1"/>
  <c r="J425" i="2" l="1"/>
  <c r="K425" i="2"/>
  <c r="I425" i="2"/>
  <c r="R425" i="2"/>
  <c r="Q425" i="2"/>
  <c r="H425" i="2"/>
  <c r="L425" i="2"/>
  <c r="N425" i="2"/>
  <c r="P425" i="2"/>
  <c r="S425" i="2"/>
  <c r="M425" i="2"/>
  <c r="O425" i="2"/>
  <c r="T418" i="2"/>
  <c r="T420" i="2"/>
  <c r="T416" i="2"/>
  <c r="T425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<sst xmlns="http://schemas.openxmlformats.org/spreadsheetml/2006/main" count="967" uniqueCount="351">
  <si>
    <t>Michigan Crossroads Council</t>
  </si>
  <si>
    <t>Boy Scouts of America</t>
  </si>
  <si>
    <t xml:space="preserve">2026 EVENT/ACTIVITY BUDGET FORM </t>
  </si>
  <si>
    <t>(use this form for District &amp; Council sponsored events &amp; activities)</t>
  </si>
  <si>
    <t>Name of Activity:</t>
  </si>
  <si>
    <t xml:space="preserve">District/Zone: </t>
  </si>
  <si>
    <t xml:space="preserve"> </t>
  </si>
  <si>
    <t xml:space="preserve">Name of Chair: </t>
  </si>
  <si>
    <t>Staff Advisor:</t>
  </si>
  <si>
    <t>Signature of Event Chair:</t>
  </si>
  <si>
    <t>signature</t>
  </si>
  <si>
    <t>Month of Activity:</t>
  </si>
  <si>
    <r>
      <t xml:space="preserve">Event Length                                                                 </t>
    </r>
    <r>
      <rPr>
        <sz val="8"/>
        <rFont val="Calibri"/>
        <family val="2"/>
        <scheme val="minor"/>
      </rPr>
      <t>(in hours)</t>
    </r>
  </si>
  <si>
    <t xml:space="preserve">Activity Project Code: </t>
  </si>
  <si>
    <t>Start Date of Activity:</t>
  </si>
  <si>
    <t>Start Time of Activity:</t>
  </si>
  <si>
    <t>End Date of Activity:</t>
  </si>
  <si>
    <t>End Time of Activity:</t>
  </si>
  <si>
    <t>Date Prepared:</t>
  </si>
  <si>
    <t xml:space="preserve">Location of Activity: </t>
  </si>
  <si>
    <t>Closeout Due Date:</t>
  </si>
  <si>
    <t>Type of Activity:</t>
  </si>
  <si>
    <t>Petty Cash / Change Drawer / Cash Advance Due:</t>
  </si>
  <si>
    <t>BUDGET</t>
  </si>
  <si>
    <r>
      <rPr>
        <b/>
        <sz val="11"/>
        <color rgb="FF000000"/>
        <rFont val="Calibri"/>
      </rPr>
      <t xml:space="preserve">ACTUAL </t>
    </r>
    <r>
      <rPr>
        <b/>
        <sz val="9"/>
        <color rgb="FF000000"/>
        <rFont val="Calibri"/>
      </rPr>
      <t xml:space="preserve">  (to be completed after event)       </t>
    </r>
  </si>
  <si>
    <t>Support and Revenue                 Attendance                                                                                                                   Fee</t>
  </si>
  <si>
    <t>Youth Fees</t>
  </si>
  <si>
    <t xml:space="preserve"> Estimated number of  participants</t>
  </si>
  <si>
    <t xml:space="preserve"> Actual number of participants </t>
  </si>
  <si>
    <t>Adult Fees</t>
  </si>
  <si>
    <t>Staff Fees</t>
  </si>
  <si>
    <t xml:space="preserve"> Estimated number of  staff</t>
  </si>
  <si>
    <t xml:space="preserve"> Actual number of staff</t>
  </si>
  <si>
    <t>Total Fees</t>
  </si>
  <si>
    <t>Enter as negative number</t>
  </si>
  <si>
    <t>Activity-fees</t>
  </si>
  <si>
    <t>Activity-Transportation fees</t>
  </si>
  <si>
    <t>Enter as postive number</t>
  </si>
  <si>
    <t>Total Income</t>
  </si>
  <si>
    <t>Expenses</t>
  </si>
  <si>
    <t>Enter as Postive number</t>
  </si>
  <si>
    <t>Do not fill in</t>
  </si>
  <si>
    <t>Uncollectible debts</t>
  </si>
  <si>
    <t>Contingency (5% of total income)</t>
  </si>
  <si>
    <t>TOTAL EXPENSES</t>
  </si>
  <si>
    <t>NET (Over-Profit) / Under-Loss</t>
  </si>
  <si>
    <t>Income - Gifts in Kind / Donations</t>
  </si>
  <si>
    <t>Expenses - Supplies</t>
  </si>
  <si>
    <t>Donation of Items (Gifts in Kind)</t>
  </si>
  <si>
    <t>Item Donated</t>
  </si>
  <si>
    <t>Donated By</t>
  </si>
  <si>
    <t>Value ($)</t>
  </si>
  <si>
    <t>Donation Letter Sent?</t>
  </si>
  <si>
    <t>Item to Purchase</t>
  </si>
  <si>
    <t>Purchase From? (Vendor)</t>
  </si>
  <si>
    <t>Quantity</t>
  </si>
  <si>
    <t>Price Each</t>
  </si>
  <si>
    <t>Total Price</t>
  </si>
  <si>
    <t>Cash Donations</t>
  </si>
  <si>
    <t>Check #</t>
  </si>
  <si>
    <t>Amount ($)</t>
  </si>
  <si>
    <t>Unit</t>
  </si>
  <si>
    <t>Fund</t>
  </si>
  <si>
    <t>Account</t>
  </si>
  <si>
    <t>Project</t>
  </si>
  <si>
    <t>Class</t>
  </si>
  <si>
    <t>Account Description</t>
  </si>
  <si>
    <t>Project 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</si>
  <si>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</si>
  <si>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</si>
  <si>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</si>
  <si>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</si>
  <si>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</si>
  <si>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</si>
  <si>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</si>
  <si>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</si>
  <si>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</si>
  <si>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</si>
  <si>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</si>
  <si>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</si>
  <si>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</si>
  <si>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Bud2024</t>
  </si>
  <si>
    <t>00</t>
  </si>
  <si>
    <t>Contributions-SE-Sponsorships</t>
  </si>
  <si>
    <t>Contributions-SE-Participants</t>
  </si>
  <si>
    <t>Contributions-SE-Souvenir Prog</t>
  </si>
  <si>
    <t>Contributions-SE-Advertising</t>
  </si>
  <si>
    <t>Contributions-SE-Concessions</t>
  </si>
  <si>
    <t>Contributions-SE-Resale Items</t>
  </si>
  <si>
    <t>Contributions-SE-Other</t>
  </si>
  <si>
    <t>Prov for Unc Contributions-SE</t>
  </si>
  <si>
    <t>Fee Revenue</t>
  </si>
  <si>
    <t>Cost-DB-SE-Meals (debit)</t>
  </si>
  <si>
    <t>Cost-DB-SE-Facilities Rental (debit)</t>
  </si>
  <si>
    <t>Cost-DB-SE-Speakers' Fees (debit)</t>
  </si>
  <si>
    <t>Cost-DB-SE-Entertainment (debit)</t>
  </si>
  <si>
    <t>Cost-DB-SE-Recognitions (debit)</t>
  </si>
  <si>
    <t>Cost-DB-SE-Commissions Paid (debit)</t>
  </si>
  <si>
    <t>Prov for Disc FV-Special Event (debit)</t>
  </si>
  <si>
    <t>Accretion of Disc FV-Spec Evnt</t>
  </si>
  <si>
    <t>Cost-DB-SE-Services for Resale (debit)</t>
  </si>
  <si>
    <t>Cost-DB-SE-Other (debit)</t>
  </si>
  <si>
    <t>Contribution-Found &amp; Trusts</t>
  </si>
  <si>
    <t>Contributions-OA</t>
  </si>
  <si>
    <t>Contributions-National Council</t>
  </si>
  <si>
    <t>Contributions-Other Assoc Org</t>
  </si>
  <si>
    <t>Contributions-LFL Foundation</t>
  </si>
  <si>
    <t>Contributions-United Way-Alloc</t>
  </si>
  <si>
    <t>Contributions-United Way-DDesg</t>
  </si>
  <si>
    <t>Prov Unc Pldg-UnitedWay-DDesg (debit)</t>
  </si>
  <si>
    <t>Prov Unc Pldg-UnitedWay-Alloc (debit)</t>
  </si>
  <si>
    <t>Contributions-Unassociated Org</t>
  </si>
  <si>
    <t>Contributions-Other Indirect</t>
  </si>
  <si>
    <t>Professional Salaries</t>
  </si>
  <si>
    <t>Staff Salaries</t>
  </si>
  <si>
    <t>Maintenance Salaries</t>
  </si>
  <si>
    <t>Temporary Clerical Salaries</t>
  </si>
  <si>
    <t>Temporary Camp Salaries</t>
  </si>
  <si>
    <t>Temporary Program Help</t>
  </si>
  <si>
    <t>BSA Group Accident Ins-Employer</t>
  </si>
  <si>
    <t>BSA Group life Insurance-Employer</t>
  </si>
  <si>
    <t>BSA Group Medical Ins-Employer</t>
  </si>
  <si>
    <t>BSA Retirement Plan-Employer</t>
  </si>
  <si>
    <t>BSA Thrift Plan-Employer</t>
  </si>
  <si>
    <t>BSA Group AFLAC Ins-Employer (Inactive)</t>
  </si>
  <si>
    <t>BSA Health Savings Account (HSA)-Employer</t>
  </si>
  <si>
    <t>BSA Long-Term Disability-Employer</t>
  </si>
  <si>
    <t>BSA Dental Plan-Employer‘s Share</t>
  </si>
  <si>
    <t>BSA Vision Care Plan-Employer</t>
  </si>
  <si>
    <t>Council Supplemental Retirement</t>
  </si>
  <si>
    <t>Council Other Benefit - Employer</t>
  </si>
  <si>
    <t>BSA Dependent Life Employer (Inactive)</t>
  </si>
  <si>
    <t>Other Employee Benefits-Employer</t>
  </si>
  <si>
    <t>Social Security Taxes-Employer</t>
  </si>
  <si>
    <t>Unemployment Taxes-Employer</t>
  </si>
  <si>
    <t>Workers‘ Comp Ins-Employer</t>
  </si>
  <si>
    <t>Temp Disability Taxes-Employer</t>
  </si>
  <si>
    <t>Other Payroll Taxes-Employer</t>
  </si>
  <si>
    <t>Employment Expense-Interviewing</t>
  </si>
  <si>
    <t>Employment Expense-Relocation</t>
  </si>
  <si>
    <t>Employment Expense-Other</t>
  </si>
  <si>
    <t>Legal Services</t>
  </si>
  <si>
    <t>Fundraising and PR Services</t>
  </si>
  <si>
    <t>Brokerage Services</t>
  </si>
  <si>
    <t>Employment Services</t>
  </si>
  <si>
    <t>Accounting Services</t>
  </si>
  <si>
    <t>Electronic Data Processing Fees</t>
  </si>
  <si>
    <t>Other Professional Services</t>
  </si>
  <si>
    <t>LFL License Fee</t>
  </si>
  <si>
    <t>Supplies-Health and Safety</t>
  </si>
  <si>
    <t>Supplies-Program</t>
  </si>
  <si>
    <t>Supplies-Food and Commissary</t>
  </si>
  <si>
    <t>Supplies-Janitorial</t>
  </si>
  <si>
    <t>Supplies-Office</t>
  </si>
  <si>
    <t>Supplies-Audio Visual</t>
  </si>
  <si>
    <t>Supplies-Catering</t>
  </si>
  <si>
    <t>Supplies-Camp Equipment</t>
  </si>
  <si>
    <t>Supplies-Kitchen</t>
  </si>
  <si>
    <t>Other Supplies</t>
  </si>
  <si>
    <t>Telephone</t>
  </si>
  <si>
    <t>Mobile Device</t>
  </si>
  <si>
    <t>Fax</t>
  </si>
  <si>
    <t>Postage</t>
  </si>
  <si>
    <t>Outgoing Freight Expense</t>
  </si>
  <si>
    <t>Income Freight</t>
  </si>
  <si>
    <t>Messenger and Delivery Service</t>
  </si>
  <si>
    <t>Office Rent</t>
  </si>
  <si>
    <t>Site of Facility Rental</t>
  </si>
  <si>
    <t>Electricity</t>
  </si>
  <si>
    <t>Gas</t>
  </si>
  <si>
    <t>Heating oil</t>
  </si>
  <si>
    <t>Water &amp; Sewer</t>
  </si>
  <si>
    <t>Cleaning Contract</t>
  </si>
  <si>
    <t>Real Estate Taxes</t>
  </si>
  <si>
    <t>Occupancy Permits</t>
  </si>
  <si>
    <t>Building Supplies</t>
  </si>
  <si>
    <t>Other Occupancy Expenses</t>
  </si>
  <si>
    <t>Rental of Equipment</t>
  </si>
  <si>
    <t>Service Contracts-Office Equip</t>
  </si>
  <si>
    <t>Service Contracts-Computers</t>
  </si>
  <si>
    <t>Service Contracts-Printers</t>
  </si>
  <si>
    <t>Service Contracts-Copiers</t>
  </si>
  <si>
    <t>Service Contracts-Camp Equip</t>
  </si>
  <si>
    <t>Service Contracts-Security Sys</t>
  </si>
  <si>
    <t>Service Contracts-Fire Detect</t>
  </si>
  <si>
    <t>Service Contracts-Misc</t>
  </si>
  <si>
    <t>New Equipment-Non-depreciable</t>
  </si>
  <si>
    <t>Equipment Lease</t>
  </si>
  <si>
    <t>In-house Printing</t>
  </si>
  <si>
    <t>Artwork</t>
  </si>
  <si>
    <t>Photography</t>
  </si>
  <si>
    <t>Recording</t>
  </si>
  <si>
    <t>Films</t>
  </si>
  <si>
    <t>Subscriptions</t>
  </si>
  <si>
    <t>Publications</t>
  </si>
  <si>
    <t>Outside Printing</t>
  </si>
  <si>
    <t>Gas and Oil</t>
  </si>
  <si>
    <t>Vehicles repairs</t>
  </si>
  <si>
    <t>Vehicles License and Permits</t>
  </si>
  <si>
    <t>Leasing of vehicles</t>
  </si>
  <si>
    <t>Mileage and Allowance</t>
  </si>
  <si>
    <t>Vehicles Tires</t>
  </si>
  <si>
    <t>Hotel, Meals and Incidentals</t>
  </si>
  <si>
    <t>Vehicle Rental</t>
  </si>
  <si>
    <t>Transportation Fares</t>
  </si>
  <si>
    <t>Meals</t>
  </si>
  <si>
    <t>Membership Dues</t>
  </si>
  <si>
    <t>Meeting Space Rental</t>
  </si>
  <si>
    <t>Meeting Supplies</t>
  </si>
  <si>
    <t>Food and Beverage Costs</t>
  </si>
  <si>
    <t>Speaker Fees</t>
  </si>
  <si>
    <t>Registration Fees</t>
  </si>
  <si>
    <t>National BSA Event Fees</t>
  </si>
  <si>
    <t>National Conferences</t>
  </si>
  <si>
    <t>Regional Conferences</t>
  </si>
  <si>
    <t>Local Conferences</t>
  </si>
  <si>
    <t>Other Conferences</t>
  </si>
  <si>
    <t>Individual Assistance-Registration</t>
  </si>
  <si>
    <t>Individual Assistance-Boys‘ Life</t>
  </si>
  <si>
    <t>Individual Assistance-Literature</t>
  </si>
  <si>
    <t>Individual Assistance Scholarships</t>
  </si>
  <si>
    <t>Individual Assistance--Food</t>
  </si>
  <si>
    <t>Individual Assistance-Uniforms</t>
  </si>
  <si>
    <t>Individual Assistance-Transportation</t>
  </si>
  <si>
    <t>Individual Assistance-Camperships</t>
  </si>
  <si>
    <t>Recognitions--Staff</t>
  </si>
  <si>
    <t>Recognitions--Volunteers</t>
  </si>
  <si>
    <t>Recognitions--Youth</t>
  </si>
  <si>
    <t>Recognitions--Fundraising</t>
  </si>
  <si>
    <t>Recognitions--Units</t>
  </si>
  <si>
    <t>Recognitions--Others</t>
  </si>
  <si>
    <t>Interest on Mortgage Notes</t>
  </si>
  <si>
    <t>Capital Lease Interest</t>
  </si>
  <si>
    <t>Interest on other debt</t>
  </si>
  <si>
    <t>Insurance--Pro Liability</t>
  </si>
  <si>
    <t>Insurance-Building &amp; Contents</t>
  </si>
  <si>
    <t>Insurance--Property Floater</t>
  </si>
  <si>
    <t>Insurance-Automobile</t>
  </si>
  <si>
    <t>Insurance--Meeting Cancellation</t>
  </si>
  <si>
    <t>Insurance--Fidelity Bond</t>
  </si>
  <si>
    <t>Ins-Business Interruption</t>
  </si>
  <si>
    <t>Insurance-General Liability</t>
  </si>
  <si>
    <t>Insurance-Directors &amp; Officers</t>
  </si>
  <si>
    <t>Insurance-Participant</t>
  </si>
  <si>
    <t>Insurance--Other</t>
  </si>
  <si>
    <t>Advertising</t>
  </si>
  <si>
    <t>Bank Service Charges</t>
  </si>
  <si>
    <t>Permits</t>
  </si>
  <si>
    <t>Gift In-Kind - Unallocated</t>
  </si>
  <si>
    <t>Other Expenses</t>
  </si>
  <si>
    <t>Uncollectible Pledges written off</t>
  </si>
  <si>
    <t>Program Grants Awarded</t>
  </si>
  <si>
    <t>Purchase Discounts</t>
  </si>
  <si>
    <t>Income Tax Paid</t>
  </si>
  <si>
    <t>Depreciation-Land Improvements</t>
  </si>
  <si>
    <t>Depreciation--Buildings</t>
  </si>
  <si>
    <t>Depreciation-Leasehold Improvements</t>
  </si>
  <si>
    <t>Depreciation-FF&amp;E</t>
  </si>
  <si>
    <t>Depreciation--Motor Vehicles</t>
  </si>
  <si>
    <t>Depreciation-Aquatic Equipment</t>
  </si>
  <si>
    <t>Amortization of Capital Leases</t>
  </si>
  <si>
    <t>Loss-Disposal of Fixed Assets</t>
  </si>
  <si>
    <t>National Service Fee</t>
  </si>
  <si>
    <t>Charter Fee</t>
  </si>
  <si>
    <t>Contributions-FOS</t>
  </si>
  <si>
    <t>Contributions-FOS-Prior Years</t>
  </si>
  <si>
    <t>Accretion of Disc FV - FOS</t>
  </si>
  <si>
    <t>Prov for Disc FV-FOS (debit)</t>
  </si>
  <si>
    <t>Prov for Unc-FOS (debit)</t>
  </si>
  <si>
    <t>Contributions-Direct Mail</t>
  </si>
  <si>
    <t>Prov for Unc-Direct Mail (debit)</t>
  </si>
  <si>
    <t>Contributions-Project Sales</t>
  </si>
  <si>
    <t>Reclass-Friends of Scouting</t>
  </si>
  <si>
    <t>Reclass- Direct Mail</t>
  </si>
  <si>
    <t>Reclass-Project Sales</t>
  </si>
  <si>
    <t>Reclass-Special Event</t>
  </si>
  <si>
    <t>Reclass-Foundations &amp; Trusts</t>
  </si>
  <si>
    <t>Reclass-Other Direct Revenue</t>
  </si>
  <si>
    <t>Reclass-Associated Orgs</t>
  </si>
  <si>
    <t>Reclass-United Way Alloc</t>
  </si>
  <si>
    <t>Reclass-Other Indirect Contrib</t>
  </si>
  <si>
    <t>Sale of Goods-Non taxable</t>
  </si>
  <si>
    <t>Sale of Goods-Taxable</t>
  </si>
  <si>
    <t>Cost of Goods Sold-Supplies (debit)</t>
  </si>
  <si>
    <t>Product Sales</t>
  </si>
  <si>
    <t>Provision Undoubtful Accounts/Returns (debit)</t>
  </si>
  <si>
    <t>Cost of Products Sold (debit)</t>
  </si>
  <si>
    <t>Unit Commissions Paid (debit)</t>
  </si>
  <si>
    <t>Investment Income</t>
  </si>
  <si>
    <t>Investment Income-Capital Fund</t>
  </si>
  <si>
    <t>Investment Income-Endowmt Fund</t>
  </si>
  <si>
    <t>Investment Income-Royalties</t>
  </si>
  <si>
    <t>Camp-Fees</t>
  </si>
  <si>
    <t>Camp-Rental Revenues</t>
  </si>
  <si>
    <t>Camp-Sale of Meals</t>
  </si>
  <si>
    <t>Camp-Program Fees</t>
  </si>
  <si>
    <t>Camp-Food and Commissary Sales</t>
  </si>
  <si>
    <t>Camp-Vending Commissions</t>
  </si>
  <si>
    <t>Camp-Transportation Fees</t>
  </si>
  <si>
    <t>Camp-Recycling Fees</t>
  </si>
  <si>
    <t>Camp-Government Subsidies</t>
  </si>
  <si>
    <t>Camp-Sales of Goods-Taxable</t>
  </si>
  <si>
    <t>Camp-Sales of Goods-Nontaxable</t>
  </si>
  <si>
    <t>Camp-Cost of Goods Sold (debit)</t>
  </si>
  <si>
    <t>Camp-Vending Machine Sales</t>
  </si>
  <si>
    <t>Camp-Vending Machine COGS (debit)</t>
  </si>
  <si>
    <t>Camp-Participant Insurance Fee</t>
  </si>
  <si>
    <t>Camp-Other Income</t>
  </si>
  <si>
    <t>Camp-Cash Over/Under</t>
  </si>
  <si>
    <t>Camp-Refunds</t>
  </si>
  <si>
    <t>Camp-Discounted Fees</t>
  </si>
  <si>
    <t>Activity-Fees</t>
  </si>
  <si>
    <t>Activity-Meals</t>
  </si>
  <si>
    <t>Activity-Concession Revenue</t>
  </si>
  <si>
    <t>Activity-Transportation Fees</t>
  </si>
  <si>
    <t>Activity-Recycling Fees</t>
  </si>
  <si>
    <t>Activity-Government Subsidies</t>
  </si>
  <si>
    <t>Activity-Sale of Goods-Taxable</t>
  </si>
  <si>
    <t>Activity-Sales of Goods-No Tax</t>
  </si>
  <si>
    <t>Activity-Cost of Goods Sold (debit)</t>
  </si>
  <si>
    <t>Activity-Vending Machine Sales</t>
  </si>
  <si>
    <t>Activity-Cost-Vending Supplies (debit)</t>
  </si>
  <si>
    <t>Activity-Sale of Tickets</t>
  </si>
  <si>
    <t>Activity-Unit Commissions Paid (debit)</t>
  </si>
  <si>
    <t>Activity-Sale of Programs</t>
  </si>
  <si>
    <t>Activity-Advertising Revenue</t>
  </si>
  <si>
    <t>Activity-Participant Ins Fees</t>
  </si>
  <si>
    <t>Activity-Other Revenue</t>
  </si>
  <si>
    <t>Activity-Cash Over/Under</t>
  </si>
  <si>
    <t>Activity-Refunds (debit)</t>
  </si>
  <si>
    <t>Activity-Discounted Fees (debit)</t>
  </si>
  <si>
    <t>Income from Council Services</t>
  </si>
  <si>
    <t>Advertising Revenue</t>
  </si>
  <si>
    <t>Income from Rents</t>
  </si>
  <si>
    <t>Gain-Sale of Fixed Assets</t>
  </si>
  <si>
    <t>Refund Liability Premiums</t>
  </si>
  <si>
    <t>Participant Insurance Coverage</t>
  </si>
  <si>
    <t>Intra-Company Revenue Transactions</t>
  </si>
  <si>
    <t>Other Income</t>
  </si>
  <si>
    <t>Cash Over/Under</t>
  </si>
  <si>
    <t>Commissions - LFL</t>
  </si>
  <si>
    <t>Commissions - Online Sales</t>
  </si>
  <si>
    <t>Revenue Sharing - National Supply Sales</t>
  </si>
  <si>
    <t>Contributions - Other Direct</t>
  </si>
  <si>
    <t>Transfer</t>
  </si>
  <si>
    <t>Contingency (%)</t>
  </si>
  <si>
    <t>Yes</t>
  </si>
  <si>
    <t>No</t>
  </si>
  <si>
    <t>Activity Fixed Costs</t>
  </si>
  <si>
    <t>Submit Request:</t>
  </si>
  <si>
    <r>
      <t xml:space="preserve">Will You Be Renting a MCC Program Trailer? </t>
    </r>
    <r>
      <rPr>
        <sz val="8"/>
        <rFont val="Calibri"/>
        <family val="2"/>
      </rPr>
      <t>($1/youth)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</si>
</sst>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h:mm\ AM/PM;@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0000"/>
      <name val="Calibri"/>
    </font>
    <font>
      <b/>
      <sz val="9"/>
      <color rgb="FF000000"/>
      <name val="Calibri"/>
    </font>
    <font>
      <sz val="11"/>
      <name val="Calibri"/>
    </font>
    <font>
      <sz val="8"/>
      <name val="Calibri"/>
      <family val="2"/>
    </font>
    <font>
      <b/>
      <sz val="11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60">
    <xf numFmtId="0" fontId="0" fillId="0" borderId="0" xfId="0"/>
    <xf numFmtId="14" fontId="6" fillId="2" borderId="4" xfId="0" applyNumberFormat="1" applyFont="1" applyFill="1" applyBorder="1" applyAlignment="1" applyProtection="1">
      <alignment horizontal="center"/>
      <protection locked="0"/>
    </xf>
    <xf numFmtId="14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44" fontId="6" fillId="0" borderId="19" xfId="3" applyFont="1" applyFill="1" applyBorder="1" applyAlignment="1" applyProtection="1">
      <alignment horizontal="right"/>
    </xf>
    <xf numFmtId="44" fontId="6" fillId="0" borderId="18" xfId="3" applyFont="1" applyFill="1" applyBorder="1" applyAlignment="1" applyProtection="1">
      <alignment horizontal="right"/>
    </xf>
    <xf numFmtId="165" fontId="0" fillId="0" borderId="0" xfId="2" applyNumberFormat="1" applyFont="1" applyAlignment="1">
      <alignment horizontal="left"/>
    </xf>
    <xf numFmtId="44" fontId="6" fillId="5" borderId="7" xfId="3" applyFont="1" applyFill="1" applyBorder="1" applyAlignment="1" applyProtection="1"/>
    <xf numFmtId="44" fontId="6" fillId="5" borderId="12" xfId="3" applyFont="1" applyFill="1" applyBorder="1" applyAlignment="1" applyProtection="1"/>
    <xf numFmtId="10" fontId="6" fillId="0" borderId="0" xfId="2" applyNumberFormat="1" applyFont="1" applyFill="1" applyBorder="1" applyAlignment="1" applyProtection="1">
      <alignment horizontal="center"/>
    </xf>
    <xf numFmtId="44" fontId="6" fillId="0" borderId="0" xfId="3" applyFont="1" applyBorder="1" applyAlignment="1" applyProtection="1">
      <alignment horizontal="center"/>
    </xf>
    <xf numFmtId="10" fontId="6" fillId="0" borderId="26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Continuous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2" fontId="5" fillId="0" borderId="0" xfId="0" quotePrefix="1" applyNumberFormat="1" applyFont="1" applyAlignment="1">
      <alignment horizontal="center"/>
    </xf>
    <xf numFmtId="2" fontId="5" fillId="3" borderId="4" xfId="0" quotePrefix="1" applyNumberFormat="1" applyFont="1" applyFill="1" applyBorder="1" applyAlignment="1">
      <alignment horizontal="center"/>
    </xf>
    <xf numFmtId="2" fontId="4" fillId="0" borderId="0" xfId="0" quotePrefix="1" applyNumberFormat="1" applyFont="1"/>
    <xf numFmtId="14" fontId="5" fillId="3" borderId="4" xfId="0" quotePrefix="1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5" fillId="5" borderId="0" xfId="0" applyFont="1" applyFill="1"/>
    <xf numFmtId="0" fontId="5" fillId="5" borderId="5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/>
    <xf numFmtId="0" fontId="5" fillId="0" borderId="19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5" borderId="30" xfId="0" applyFont="1" applyFill="1" applyBorder="1"/>
    <xf numFmtId="0" fontId="5" fillId="5" borderId="31" xfId="0" applyFont="1" applyFill="1" applyBorder="1" applyAlignment="1">
      <alignment vertical="center"/>
    </xf>
    <xf numFmtId="44" fontId="6" fillId="0" borderId="2" xfId="1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9" xfId="0" applyFont="1" applyBorder="1"/>
    <xf numFmtId="0" fontId="6" fillId="0" borderId="37" xfId="0" applyFont="1" applyBorder="1"/>
    <xf numFmtId="165" fontId="6" fillId="0" borderId="0" xfId="2" quotePrefix="1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/>
    </xf>
    <xf numFmtId="0" fontId="0" fillId="0" borderId="40" xfId="0" applyBorder="1"/>
    <xf numFmtId="0" fontId="0" fillId="4" borderId="4" xfId="0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13" fillId="8" borderId="41" xfId="0" applyFont="1" applyFill="1" applyBorder="1"/>
    <xf numFmtId="0" fontId="5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5" fillId="9" borderId="0" xfId="0" applyFont="1" applyFill="1" applyAlignment="1">
      <alignment horizontal="center"/>
    </xf>
    <xf numFmtId="15" fontId="6" fillId="2" borderId="1" xfId="0" applyNumberFormat="1" applyFont="1" applyFill="1" applyBorder="1" applyAlignment="1" applyProtection="1">
      <alignment horizontal="left"/>
      <protection locked="0"/>
    </xf>
    <xf numFmtId="44" fontId="6" fillId="4" borderId="1" xfId="3" applyFont="1" applyFill="1" applyBorder="1" applyAlignment="1" applyProtection="1"/>
    <xf numFmtId="44" fontId="6" fillId="4" borderId="2" xfId="3" applyFont="1" applyFill="1" applyBorder="1" applyAlignment="1" applyProtection="1"/>
    <xf numFmtId="44" fontId="6" fillId="6" borderId="1" xfId="3" applyFont="1" applyFill="1" applyBorder="1" applyAlignment="1" applyProtection="1"/>
    <xf numFmtId="44" fontId="6" fillId="6" borderId="3" xfId="3" applyFont="1" applyFill="1" applyBorder="1" applyAlignment="1" applyProtection="1"/>
    <xf numFmtId="44" fontId="6" fillId="6" borderId="2" xfId="3" applyFont="1" applyFill="1" applyBorder="1" applyAlignment="1" applyProtection="1"/>
    <xf numFmtId="44" fontId="6" fillId="7" borderId="1" xfId="0" applyNumberFormat="1" applyFont="1" applyFill="1" applyBorder="1"/>
    <xf numFmtId="44" fontId="6" fillId="6" borderId="1" xfId="0" applyNumberFormat="1" applyFont="1" applyFill="1" applyBorder="1"/>
    <xf numFmtId="44" fontId="6" fillId="4" borderId="3" xfId="3" applyFont="1" applyFill="1" applyBorder="1" applyAlignment="1" applyProtection="1">
      <protection locked="0"/>
    </xf>
    <xf numFmtId="44" fontId="6" fillId="7" borderId="11" xfId="0" applyNumberFormat="1" applyFont="1" applyFill="1" applyBorder="1" applyProtection="1">
      <protection locked="0"/>
    </xf>
    <xf numFmtId="44" fontId="6" fillId="6" borderId="28" xfId="3" applyFont="1" applyFill="1" applyBorder="1" applyAlignment="1" applyProtection="1"/>
    <xf numFmtId="44" fontId="6" fillId="6" borderId="28" xfId="0" applyNumberFormat="1" applyFont="1" applyFill="1" applyBorder="1"/>
    <xf numFmtId="0" fontId="5" fillId="9" borderId="0" xfId="0" applyFont="1" applyFill="1" applyAlignment="1">
      <alignment horizontal="left"/>
    </xf>
    <xf numFmtId="0" fontId="5" fillId="10" borderId="0" xfId="0" applyFont="1" applyFill="1" applyAlignment="1">
      <alignment horizontal="center"/>
    </xf>
    <xf numFmtId="0" fontId="5" fillId="10" borderId="0" xfId="0" applyFont="1" applyFill="1"/>
    <xf numFmtId="0" fontId="3" fillId="13" borderId="4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3" fillId="13" borderId="44" xfId="0" applyFont="1" applyFill="1" applyBorder="1" applyAlignment="1">
      <alignment horizontal="center"/>
    </xf>
    <xf numFmtId="44" fontId="2" fillId="7" borderId="1" xfId="0" applyNumberFormat="1" applyFont="1" applyFill="1" applyBorder="1"/>
    <xf numFmtId="0" fontId="3" fillId="16" borderId="4" xfId="0" applyFont="1" applyFill="1" applyBorder="1" applyAlignment="1">
      <alignment horizontal="center"/>
    </xf>
    <xf numFmtId="0" fontId="3" fillId="16" borderId="14" xfId="0" applyFont="1" applyFill="1" applyBorder="1" applyAlignment="1">
      <alignment horizontal="center"/>
    </xf>
    <xf numFmtId="0" fontId="3" fillId="16" borderId="44" xfId="0" applyFont="1" applyFill="1" applyBorder="1" applyAlignment="1">
      <alignment horizontal="center"/>
    </xf>
    <xf numFmtId="44" fontId="0" fillId="0" borderId="44" xfId="1" applyFont="1" applyBorder="1"/>
    <xf numFmtId="44" fontId="0" fillId="0" borderId="46" xfId="1" applyFont="1" applyBorder="1"/>
    <xf numFmtId="15" fontId="6" fillId="2" borderId="2" xfId="0" applyNumberFormat="1" applyFont="1" applyFill="1" applyBorder="1"/>
    <xf numFmtId="15" fontId="6" fillId="2" borderId="3" xfId="0" applyNumberFormat="1" applyFont="1" applyFill="1" applyBorder="1"/>
    <xf numFmtId="0" fontId="6" fillId="0" borderId="42" xfId="0" applyFont="1" applyBorder="1"/>
    <xf numFmtId="0" fontId="0" fillId="0" borderId="14" xfId="0" applyBorder="1" applyProtection="1">
      <protection locked="0"/>
    </xf>
    <xf numFmtId="0" fontId="0" fillId="0" borderId="4" xfId="0" applyBorder="1" applyProtection="1">
      <protection locked="0"/>
    </xf>
    <xf numFmtId="44" fontId="0" fillId="0" borderId="4" xfId="1" applyFon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8" xfId="0" applyBorder="1" applyProtection="1">
      <protection locked="0"/>
    </xf>
    <xf numFmtId="44" fontId="0" fillId="0" borderId="8" xfId="1" applyFont="1" applyBorder="1" applyProtection="1">
      <protection locked="0"/>
    </xf>
    <xf numFmtId="0" fontId="0" fillId="0" borderId="47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10" xfId="0" applyBorder="1" applyProtection="1">
      <protection locked="0"/>
    </xf>
    <xf numFmtId="44" fontId="0" fillId="0" borderId="10" xfId="1" applyFont="1" applyBorder="1" applyProtection="1">
      <protection locked="0"/>
    </xf>
    <xf numFmtId="0" fontId="0" fillId="0" borderId="46" xfId="0" applyBorder="1" applyProtection="1">
      <protection locked="0"/>
    </xf>
    <xf numFmtId="0" fontId="6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6" fillId="0" borderId="0" xfId="0" applyFont="1" applyAlignment="1">
      <alignment vertical="center" wrapText="1"/>
    </xf>
    <xf numFmtId="0" fontId="17" fillId="17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right"/>
    </xf>
    <xf numFmtId="14" fontId="5" fillId="0" borderId="4" xfId="0" applyNumberFormat="1" applyFont="1" applyBorder="1" applyAlignment="1">
      <alignment horizontal="center"/>
    </xf>
    <xf numFmtId="165" fontId="6" fillId="0" borderId="34" xfId="2" quotePrefix="1" applyNumberFormat="1" applyFont="1" applyFill="1" applyBorder="1" applyAlignment="1" applyProtection="1">
      <alignment horizontal="center"/>
    </xf>
    <xf numFmtId="0" fontId="19" fillId="0" borderId="7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48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44" fontId="6" fillId="4" borderId="42" xfId="3" applyFont="1" applyFill="1" applyBorder="1" applyAlignment="1" applyProtection="1"/>
    <xf numFmtId="49" fontId="13" fillId="8" borderId="41" xfId="0" applyNumberFormat="1" applyFont="1" applyFill="1" applyBorder="1"/>
    <xf numFmtId="49" fontId="5" fillId="9" borderId="0" xfId="0" applyNumberFormat="1" applyFont="1" applyFill="1" applyAlignment="1">
      <alignment horizontal="center"/>
    </xf>
    <xf numFmtId="49" fontId="5" fillId="0" borderId="0" xfId="0" applyNumberFormat="1" applyFont="1"/>
    <xf numFmtId="49" fontId="0" fillId="0" borderId="0" xfId="0" applyNumberFormat="1"/>
    <xf numFmtId="44" fontId="6" fillId="4" borderId="3" xfId="3" applyFont="1" applyFill="1" applyBorder="1" applyAlignment="1" applyProtection="1"/>
    <xf numFmtId="0" fontId="20" fillId="18" borderId="2" xfId="0" applyFont="1" applyFill="1" applyBorder="1"/>
    <xf numFmtId="44" fontId="6" fillId="19" borderId="3" xfId="3" applyFont="1" applyFill="1" applyBorder="1" applyAlignment="1" applyProtection="1">
      <protection locked="0"/>
    </xf>
    <xf numFmtId="0" fontId="15" fillId="0" borderId="0" xfId="0" applyFont="1"/>
    <xf numFmtId="49" fontId="5" fillId="10" borderId="0" xfId="0" applyNumberFormat="1" applyFont="1" applyFill="1"/>
    <xf numFmtId="0" fontId="5" fillId="10" borderId="0" xfId="0" applyFont="1" applyFill="1" applyAlignment="1">
      <alignment horizontal="left"/>
    </xf>
    <xf numFmtId="0" fontId="14" fillId="0" borderId="0" xfId="0" applyFont="1"/>
    <xf numFmtId="0" fontId="2" fillId="0" borderId="7" xfId="0" applyFont="1" applyBorder="1"/>
    <xf numFmtId="0" fontId="2" fillId="0" borderId="9" xfId="0" applyFont="1" applyBorder="1"/>
    <xf numFmtId="0" fontId="5" fillId="5" borderId="9" xfId="0" applyFont="1" applyFill="1" applyBorder="1"/>
    <xf numFmtId="44" fontId="6" fillId="4" borderId="49" xfId="3" applyFont="1" applyFill="1" applyBorder="1" applyAlignment="1" applyProtection="1"/>
    <xf numFmtId="44" fontId="6" fillId="7" borderId="49" xfId="0" applyNumberFormat="1" applyFont="1" applyFill="1" applyBorder="1"/>
    <xf numFmtId="0" fontId="6" fillId="0" borderId="7" xfId="0" applyFont="1" applyBorder="1"/>
    <xf numFmtId="0" fontId="0" fillId="0" borderId="7" xfId="0" applyBorder="1"/>
    <xf numFmtId="0" fontId="6" fillId="0" borderId="15" xfId="0" applyFont="1" applyBorder="1" applyAlignment="1">
      <alignment horizontal="center"/>
    </xf>
    <xf numFmtId="44" fontId="2" fillId="20" borderId="11" xfId="0" applyNumberFormat="1" applyFont="1" applyFill="1" applyBorder="1" applyProtection="1">
      <protection locked="0"/>
    </xf>
    <xf numFmtId="44" fontId="6" fillId="20" borderId="1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6" fillId="20" borderId="11" xfId="3" applyFont="1" applyFill="1" applyBorder="1" applyAlignment="1" applyProtection="1"/>
    <xf numFmtId="0" fontId="5" fillId="21" borderId="2" xfId="0" applyFont="1" applyFill="1" applyBorder="1" applyAlignment="1">
      <alignment horizontal="left"/>
    </xf>
    <xf numFmtId="0" fontId="5" fillId="22" borderId="2" xfId="0" applyFont="1" applyFill="1" applyBorder="1" applyAlignment="1">
      <alignment horizontal="left"/>
    </xf>
    <xf numFmtId="44" fontId="6" fillId="5" borderId="52" xfId="3" applyFont="1" applyFill="1" applyBorder="1" applyAlignment="1" applyProtection="1"/>
    <xf numFmtId="44" fontId="6" fillId="5" borderId="0" xfId="3" applyFont="1" applyFill="1" applyBorder="1" applyAlignment="1" applyProtection="1"/>
    <xf numFmtId="44" fontId="6" fillId="5" borderId="54" xfId="3" applyFont="1" applyFill="1" applyBorder="1" applyAlignment="1" applyProtection="1"/>
    <xf numFmtId="44" fontId="6" fillId="5" borderId="55" xfId="3" applyFont="1" applyFill="1" applyBorder="1" applyAlignment="1" applyProtection="1"/>
    <xf numFmtId="0" fontId="6" fillId="0" borderId="9" xfId="0" applyFont="1" applyBorder="1"/>
    <xf numFmtId="44" fontId="2" fillId="4" borderId="7" xfId="3" applyFont="1" applyFill="1" applyBorder="1" applyAlignment="1" applyProtection="1">
      <protection locked="0"/>
    </xf>
    <xf numFmtId="44" fontId="2" fillId="20" borderId="12" xfId="0" applyNumberFormat="1" applyFont="1" applyFill="1" applyBorder="1" applyProtection="1">
      <protection locked="0"/>
    </xf>
    <xf numFmtId="0" fontId="5" fillId="0" borderId="56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21" borderId="31" xfId="0" applyFont="1" applyFill="1" applyBorder="1" applyAlignment="1">
      <alignment horizontal="left"/>
    </xf>
    <xf numFmtId="0" fontId="6" fillId="0" borderId="31" xfId="0" applyFont="1" applyBorder="1"/>
    <xf numFmtId="0" fontId="5" fillId="0" borderId="51" xfId="0" applyFont="1" applyBorder="1" applyAlignment="1">
      <alignment horizontal="left"/>
    </xf>
    <xf numFmtId="0" fontId="5" fillId="5" borderId="57" xfId="0" applyFont="1" applyFill="1" applyBorder="1"/>
    <xf numFmtId="44" fontId="6" fillId="5" borderId="31" xfId="3" applyFont="1" applyFill="1" applyBorder="1" applyAlignment="1" applyProtection="1"/>
    <xf numFmtId="44" fontId="6" fillId="5" borderId="58" xfId="3" applyFont="1" applyFill="1" applyBorder="1" applyAlignment="1" applyProtection="1"/>
    <xf numFmtId="0" fontId="5" fillId="0" borderId="59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5" fillId="0" borderId="61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0" fontId="5" fillId="5" borderId="19" xfId="0" applyFont="1" applyFill="1" applyBorder="1"/>
    <xf numFmtId="44" fontId="6" fillId="5" borderId="19" xfId="3" applyFont="1" applyFill="1" applyBorder="1" applyAlignment="1" applyProtection="1"/>
    <xf numFmtId="44" fontId="6" fillId="5" borderId="30" xfId="3" applyFont="1" applyFill="1" applyBorder="1" applyAlignment="1" applyProtection="1"/>
    <xf numFmtId="44" fontId="6" fillId="5" borderId="18" xfId="3" applyFont="1" applyFill="1" applyBorder="1" applyAlignment="1" applyProtection="1"/>
    <xf numFmtId="0" fontId="0" fillId="0" borderId="0" xfId="0" applyAlignment="1">
      <alignment horizontal="center"/>
    </xf>
    <xf numFmtId="8" fontId="6" fillId="21" borderId="52" xfId="3" applyNumberFormat="1" applyFont="1" applyFill="1" applyBorder="1" applyAlignment="1" applyProtection="1"/>
    <xf numFmtId="8" fontId="6" fillId="5" borderId="52" xfId="3" applyNumberFormat="1" applyFont="1" applyFill="1" applyBorder="1" applyAlignment="1" applyProtection="1"/>
    <xf numFmtId="8" fontId="6" fillId="5" borderId="4" xfId="3" applyNumberFormat="1" applyFont="1" applyFill="1" applyBorder="1" applyAlignment="1" applyProtection="1"/>
    <xf numFmtId="8" fontId="6" fillId="21" borderId="13" xfId="3" applyNumberFormat="1" applyFont="1" applyFill="1" applyBorder="1" applyAlignment="1" applyProtection="1"/>
    <xf numFmtId="8" fontId="6" fillId="20" borderId="12" xfId="3" applyNumberFormat="1" applyFont="1" applyFill="1" applyBorder="1" applyAlignment="1" applyProtection="1"/>
    <xf numFmtId="8" fontId="6" fillId="5" borderId="12" xfId="3" applyNumberFormat="1" applyFont="1" applyFill="1" applyBorder="1" applyAlignment="1" applyProtection="1"/>
    <xf numFmtId="44" fontId="6" fillId="19" borderId="3" xfId="3" applyFont="1" applyFill="1" applyBorder="1" applyAlignment="1" applyProtection="1"/>
    <xf numFmtId="44" fontId="6" fillId="19" borderId="11" xfId="0" applyNumberFormat="1" applyFont="1" applyFill="1" applyBorder="1" applyProtection="1">
      <protection locked="0"/>
    </xf>
    <xf numFmtId="44" fontId="0" fillId="0" borderId="0" xfId="0" applyNumberFormat="1"/>
    <xf numFmtId="0" fontId="23" fillId="0" borderId="25" xfId="0" applyFont="1" applyBorder="1"/>
    <xf numFmtId="0" fontId="23" fillId="0" borderId="26" xfId="0" applyFont="1" applyBorder="1"/>
    <xf numFmtId="0" fontId="23" fillId="0" borderId="0" xfId="0" applyFont="1"/>
    <xf numFmtId="10" fontId="23" fillId="23" borderId="34" xfId="0" applyNumberFormat="1" applyFont="1" applyFill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5" fontId="6" fillId="2" borderId="1" xfId="0" applyNumberFormat="1" applyFont="1" applyFill="1" applyBorder="1" applyAlignment="1" applyProtection="1">
      <alignment horizontal="left"/>
      <protection locked="0"/>
    </xf>
    <xf numFmtId="15" fontId="6" fillId="2" borderId="2" xfId="0" applyNumberFormat="1" applyFont="1" applyFill="1" applyBorder="1" applyAlignment="1" applyProtection="1">
      <alignment horizontal="left"/>
      <protection locked="0"/>
    </xf>
    <xf numFmtId="15" fontId="6" fillId="2" borderId="3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/>
    <xf numFmtId="0" fontId="6" fillId="0" borderId="5" xfId="0" applyFont="1" applyBorder="1"/>
    <xf numFmtId="0" fontId="6" fillId="2" borderId="4" xfId="0" applyFont="1" applyFill="1" applyBorder="1" applyAlignment="1" applyProtection="1">
      <alignment horizontal="center"/>
      <protection locked="0"/>
    </xf>
    <xf numFmtId="44" fontId="6" fillId="0" borderId="39" xfId="3" applyFont="1" applyBorder="1" applyAlignment="1" applyProtection="1">
      <alignment horizontal="center"/>
    </xf>
    <xf numFmtId="44" fontId="6" fillId="0" borderId="23" xfId="3" applyFont="1" applyBorder="1" applyAlignment="1" applyProtection="1">
      <alignment horizontal="center"/>
    </xf>
    <xf numFmtId="44" fontId="6" fillId="0" borderId="40" xfId="3" applyFont="1" applyBorder="1" applyAlignment="1" applyProtection="1">
      <alignment horizontal="center"/>
    </xf>
    <xf numFmtId="0" fontId="5" fillId="0" borderId="3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8" fontId="5" fillId="0" borderId="49" xfId="3" applyNumberFormat="1" applyFont="1" applyBorder="1" applyAlignment="1" applyProtection="1">
      <alignment horizontal="center"/>
    </xf>
    <xf numFmtId="44" fontId="5" fillId="0" borderId="7" xfId="3" applyFont="1" applyBorder="1" applyAlignment="1" applyProtection="1">
      <alignment horizontal="center"/>
    </xf>
    <xf numFmtId="44" fontId="5" fillId="0" borderId="19" xfId="3" applyFont="1" applyFill="1" applyBorder="1" applyAlignment="1" applyProtection="1">
      <alignment horizontal="center"/>
    </xf>
    <xf numFmtId="44" fontId="5" fillId="0" borderId="17" xfId="3" applyFont="1" applyFill="1" applyBorder="1" applyAlignment="1" applyProtection="1">
      <alignment horizontal="center"/>
    </xf>
    <xf numFmtId="44" fontId="5" fillId="0" borderId="27" xfId="3" applyFont="1" applyBorder="1" applyAlignment="1" applyProtection="1">
      <alignment horizontal="center"/>
    </xf>
    <xf numFmtId="44" fontId="5" fillId="0" borderId="17" xfId="3" applyFont="1" applyBorder="1" applyAlignment="1" applyProtection="1">
      <alignment horizontal="center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12" fillId="11" borderId="33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/>
    </xf>
    <xf numFmtId="0" fontId="12" fillId="11" borderId="43" xfId="0" applyFont="1" applyFill="1" applyBorder="1" applyAlignment="1">
      <alignment horizontal="center"/>
    </xf>
    <xf numFmtId="0" fontId="3" fillId="12" borderId="33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43" xfId="0" applyFont="1" applyFill="1" applyBorder="1" applyAlignment="1">
      <alignment horizontal="center"/>
    </xf>
    <xf numFmtId="0" fontId="3" fillId="15" borderId="14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5" borderId="44" xfId="0" applyFont="1" applyFill="1" applyBorder="1" applyAlignment="1">
      <alignment horizontal="center"/>
    </xf>
    <xf numFmtId="0" fontId="12" fillId="14" borderId="33" xfId="0" applyFont="1" applyFill="1" applyBorder="1" applyAlignment="1">
      <alignment horizontal="center"/>
    </xf>
    <xf numFmtId="0" fontId="12" fillId="14" borderId="13" xfId="0" applyFont="1" applyFill="1" applyBorder="1" applyAlignment="1">
      <alignment horizontal="center"/>
    </xf>
    <xf numFmtId="0" fontId="12" fillId="14" borderId="43" xfId="0" applyFont="1" applyFill="1" applyBorder="1" applyAlignment="1">
      <alignment horizontal="center"/>
    </xf>
    <xf numFmtId="0" fontId="3" fillId="15" borderId="33" xfId="0" applyFont="1" applyFill="1" applyBorder="1" applyAlignment="1">
      <alignment horizontal="center"/>
    </xf>
    <xf numFmtId="0" fontId="3" fillId="15" borderId="13" xfId="0" applyFont="1" applyFill="1" applyBorder="1" applyAlignment="1">
      <alignment horizontal="center"/>
    </xf>
    <xf numFmtId="0" fontId="3" fillId="15" borderId="43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12" borderId="4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23" fillId="0" borderId="2" xfId="0" applyFont="1" applyBorder="1"/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horizontal="right"/>
    </xf>
    <xf numFmtId="14" fontId="25" fillId="23" borderId="4" xfId="0" applyNumberFormat="1" applyFont="1" applyFill="1" applyBorder="1"/>
  </cellXfs>
  <cellStyles count="4">
    <cellStyle name="Currency" xfId="1" builtinId="4"/>
    <cellStyle name="Currency 3" xfId="3" xr:uid="{E9A539F3-425F-45C7-BAAE-A10FD5D17234}"/>
    <cellStyle name="Normal" xfId="0" builtinId="0"/>
    <cellStyle name="Percent" xfId="2" builtinId="5"/>
  </cellStyles>
  <dxfs count="1"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AB982B64-6960-4882-B086-24AEF5EC9C9B}"/>
  </tableStyles>
  <colors>
    <mruColors>
      <color rgb="FFCCFFCC"/>
      <color rgb="FFFFFF99"/>
      <color rgb="FFFFCCCC"/>
      <color rgb="FFFF7C8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47625</xdr:rowOff>
    </xdr:from>
    <xdr:to>
      <xdr:col>1</xdr:col>
      <xdr:colOff>619125</xdr:colOff>
      <xdr:row>3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86C3947-A7A0-4DBD-8C25-4C3003FB5A37}"/>
            </a:ext>
          </a:extLst>
        </xdr:cNvPr>
        <xdr:cNvSpPr/>
      </xdr:nvSpPr>
      <xdr:spPr>
        <a:xfrm>
          <a:off x="38100" y="238125"/>
          <a:ext cx="1133475" cy="552450"/>
        </a:xfrm>
        <a:prstGeom prst="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Enter</a:t>
          </a:r>
          <a:r>
            <a:rPr lang="en-US" sz="900" baseline="0">
              <a:solidFill>
                <a:sysClr val="windowText" lastClr="000000"/>
              </a:solidFill>
            </a:rPr>
            <a:t> Budget Data Into Yellow Boxes</a:t>
          </a:r>
        </a:p>
      </xdr:txBody>
    </xdr:sp>
    <xdr:clientData/>
  </xdr:twoCellAnchor>
  <xdr:twoCellAnchor>
    <xdr:from>
      <xdr:col>12</xdr:col>
      <xdr:colOff>152400</xdr:colOff>
      <xdr:row>1</xdr:row>
      <xdr:rowOff>47625</xdr:rowOff>
    </xdr:from>
    <xdr:to>
      <xdr:col>12</xdr:col>
      <xdr:colOff>1304925</xdr:colOff>
      <xdr:row>3</xdr:row>
      <xdr:rowOff>152400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49F8C5D-3D58-482D-A5CC-CDD35B0D05F1}"/>
            </a:ext>
          </a:extLst>
        </xdr:cNvPr>
        <xdr:cNvSpPr/>
      </xdr:nvSpPr>
      <xdr:spPr>
        <a:xfrm>
          <a:off x="7610475" y="238125"/>
          <a:ext cx="1152525" cy="5524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Enter</a:t>
          </a:r>
          <a:r>
            <a:rPr lang="en-US" sz="900" baseline="0">
              <a:solidFill>
                <a:sysClr val="windowText" lastClr="000000"/>
              </a:solidFill>
            </a:rPr>
            <a:t> Closeout Data Into Blue Boxes                            (after event)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257174</xdr:colOff>
      <xdr:row>33</xdr:row>
      <xdr:rowOff>2721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89C0A4-1B94-424D-AA8E-AB37600C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1574" cy="62796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3FE6-5636-4010-8CD1-1C9100E0F484}">
  <sheetPr>
    <pageSetUpPr fitToPage="1"/>
  </sheetPr>
  <dimension ref="A1:Y202"/>
  <sheetViews>
    <sheetView tabSelected="1" topLeftCell="A109" workbookViewId="0">
      <selection activeCell="B126" sqref="B126"/>
    </sheetView>
  </sheetViews>
  <sheetFormatPr defaultRowHeight="15" x14ac:dyDescent="0.25"/>
  <cols>
    <col min="1" max="1" width="8.28515625" customWidth="1"/>
    <col min="2" max="2" width="17.28515625" customWidth="1"/>
    <col min="3" max="3" width="14.7109375" customWidth="1"/>
    <col min="4" max="4" width="16" customWidth="1"/>
    <col min="5" max="5" width="12" customWidth="1"/>
    <col min="6" max="6" width="15.5703125" customWidth="1"/>
    <col min="7" max="7" width="2.28515625" customWidth="1"/>
    <col min="8" max="8" width="12.7109375" customWidth="1"/>
    <col min="9" max="9" width="2.28515625" customWidth="1"/>
    <col min="10" max="10" width="0.5703125" customWidth="1"/>
    <col min="11" max="11" width="19.85546875" customWidth="1"/>
    <col min="12" max="12" width="0.5703125" customWidth="1"/>
    <col min="13" max="13" width="19.85546875" customWidth="1"/>
    <col min="14" max="14" width="21.140625" customWidth="1"/>
  </cols>
  <sheetData>
    <row r="1" spans="1:13" x14ac:dyDescent="0.25">
      <c r="A1" s="13" t="s">
        <v>0</v>
      </c>
      <c r="B1" s="13"/>
      <c r="C1" s="14"/>
      <c r="D1" s="15"/>
      <c r="E1" s="15"/>
      <c r="F1" s="15"/>
      <c r="G1" s="15"/>
      <c r="H1" s="15"/>
      <c r="I1" s="15"/>
      <c r="J1" s="15"/>
      <c r="K1" s="15"/>
      <c r="M1" s="16" t="s">
        <v>1</v>
      </c>
    </row>
    <row r="2" spans="1:13" ht="20.25" customHeight="1" x14ac:dyDescent="0.3">
      <c r="A2" s="183" t="s">
        <v>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x14ac:dyDescent="0.25">
      <c r="A3" s="184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3" x14ac:dyDescent="0.25">
      <c r="A5" s="188" t="s">
        <v>4</v>
      </c>
      <c r="B5" s="189"/>
      <c r="C5" s="64"/>
      <c r="D5" s="88"/>
      <c r="E5" s="88"/>
      <c r="F5" s="89"/>
      <c r="G5" s="58"/>
      <c r="H5" s="58"/>
      <c r="I5" s="58"/>
      <c r="J5" s="19" t="s">
        <v>5</v>
      </c>
      <c r="K5" s="190"/>
      <c r="L5" s="190"/>
      <c r="M5" s="190"/>
    </row>
    <row r="6" spans="1:13" x14ac:dyDescent="0.25">
      <c r="A6" s="58" t="s">
        <v>6</v>
      </c>
      <c r="B6" s="58" t="s">
        <v>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x14ac:dyDescent="0.25">
      <c r="A7" s="188" t="s">
        <v>7</v>
      </c>
      <c r="B7" s="189"/>
      <c r="C7" s="185"/>
      <c r="D7" s="186"/>
      <c r="E7" s="186"/>
      <c r="F7" s="187"/>
      <c r="G7" s="58"/>
      <c r="H7" s="58"/>
      <c r="I7" s="58"/>
      <c r="J7" s="19" t="s">
        <v>8</v>
      </c>
      <c r="K7" s="190"/>
      <c r="L7" s="190"/>
      <c r="M7" s="190"/>
    </row>
    <row r="8" spans="1:13" ht="17.25" x14ac:dyDescent="0.25">
      <c r="A8" s="206" t="s">
        <v>9</v>
      </c>
      <c r="B8" s="207"/>
      <c r="C8" s="203"/>
      <c r="D8" s="204"/>
      <c r="E8" s="204"/>
      <c r="F8" s="205"/>
      <c r="G8" s="17"/>
      <c r="H8" s="17"/>
      <c r="I8" s="17"/>
      <c r="J8" s="20"/>
      <c r="K8" s="198" t="s">
        <v>10</v>
      </c>
      <c r="L8" s="198"/>
      <c r="M8" s="198"/>
    </row>
    <row r="9" spans="1:13" ht="17.25" customHeight="1" x14ac:dyDescent="0.25">
      <c r="A9" s="21"/>
      <c r="B9" s="21"/>
      <c r="C9" s="22"/>
      <c r="D9" s="23"/>
      <c r="E9" s="23"/>
      <c r="F9" s="23"/>
      <c r="G9" s="17"/>
      <c r="I9" s="24"/>
      <c r="J9" s="20"/>
      <c r="K9" s="20"/>
      <c r="L9" s="57"/>
      <c r="M9" s="57"/>
    </row>
    <row r="10" spans="1:13" x14ac:dyDescent="0.25">
      <c r="A10" s="193" t="s">
        <v>11</v>
      </c>
      <c r="B10" s="194"/>
      <c r="C10" s="55"/>
      <c r="G10" s="25"/>
      <c r="H10" s="195" t="s">
        <v>12</v>
      </c>
      <c r="I10" s="24"/>
      <c r="J10" s="26"/>
      <c r="K10" s="26"/>
      <c r="L10" s="25" t="s">
        <v>13</v>
      </c>
      <c r="M10" s="3"/>
    </row>
    <row r="11" spans="1:13" x14ac:dyDescent="0.25">
      <c r="A11" s="191" t="s">
        <v>14</v>
      </c>
      <c r="B11" s="192"/>
      <c r="C11" s="1"/>
      <c r="D11" s="27"/>
      <c r="E11" s="19" t="s">
        <v>15</v>
      </c>
      <c r="F11" s="4"/>
      <c r="G11" s="58"/>
      <c r="H11" s="196"/>
      <c r="I11" s="28"/>
    </row>
    <row r="12" spans="1:13" x14ac:dyDescent="0.25">
      <c r="A12" s="191" t="s">
        <v>16</v>
      </c>
      <c r="B12" s="192"/>
      <c r="C12" s="1"/>
      <c r="D12" s="27"/>
      <c r="E12" s="19" t="s">
        <v>17</v>
      </c>
      <c r="F12" s="4"/>
      <c r="G12" s="17"/>
      <c r="H12" s="29">
        <f>((C12+F12)-(C11+F11))*24</f>
        <v>0</v>
      </c>
      <c r="I12" s="17"/>
      <c r="L12" s="19" t="s">
        <v>18</v>
      </c>
      <c r="M12" s="2"/>
    </row>
    <row r="13" spans="1:13" x14ac:dyDescent="0.25">
      <c r="A13" s="17"/>
      <c r="B13" s="17"/>
      <c r="C13" s="30">
        <v>30.5</v>
      </c>
      <c r="D13" s="17"/>
      <c r="E13" s="17"/>
      <c r="F13" s="17"/>
      <c r="G13" s="23"/>
      <c r="H13" s="23"/>
      <c r="I13" s="23"/>
    </row>
    <row r="14" spans="1:13" x14ac:dyDescent="0.25">
      <c r="A14" s="208" t="s">
        <v>19</v>
      </c>
      <c r="B14" s="209"/>
      <c r="C14" s="203"/>
      <c r="D14" s="204"/>
      <c r="E14" s="204"/>
      <c r="F14" s="205"/>
      <c r="L14" s="19" t="s">
        <v>20</v>
      </c>
      <c r="M14" s="31">
        <f>C12+12</f>
        <v>12</v>
      </c>
    </row>
    <row r="15" spans="1:13" x14ac:dyDescent="0.25">
      <c r="A15" s="17"/>
      <c r="B15" s="17"/>
      <c r="C15" s="17"/>
      <c r="D15" s="17"/>
      <c r="F15" s="17"/>
      <c r="L15" s="19"/>
      <c r="M15" s="17"/>
    </row>
    <row r="16" spans="1:13" x14ac:dyDescent="0.25">
      <c r="A16" s="208" t="s">
        <v>21</v>
      </c>
      <c r="B16" s="209"/>
      <c r="C16" s="210"/>
      <c r="D16" s="210"/>
      <c r="E16" s="210"/>
      <c r="F16" s="90"/>
      <c r="L16" s="19" t="s">
        <v>22</v>
      </c>
      <c r="M16" s="31">
        <f>C11-21</f>
        <v>-21</v>
      </c>
    </row>
    <row r="17" spans="1:13" ht="15.75" thickBot="1" x14ac:dyDescent="0.3">
      <c r="G17" s="17"/>
      <c r="H17" s="17"/>
      <c r="I17" s="17"/>
      <c r="J17" s="17"/>
      <c r="K17" s="17"/>
      <c r="L17" s="17"/>
      <c r="M17" s="17"/>
    </row>
    <row r="18" spans="1:13" ht="39.75" customHeight="1" x14ac:dyDescent="0.25">
      <c r="A18" s="197" t="str">
        <f>IF(H12&gt;=72,"A Health Form Parts A, B, &amp; C is Required for this Event","")</f>
        <v/>
      </c>
      <c r="B18" s="197"/>
      <c r="C18" s="197"/>
      <c r="D18" s="197"/>
      <c r="E18" s="197"/>
      <c r="F18" s="197"/>
      <c r="G18" s="5"/>
      <c r="H18" s="5"/>
      <c r="I18" s="6"/>
      <c r="J18" s="199" t="s">
        <v>23</v>
      </c>
      <c r="K18" s="200"/>
      <c r="L18" s="201" t="s">
        <v>24</v>
      </c>
      <c r="M18" s="202"/>
    </row>
    <row r="19" spans="1:13" ht="15.75" thickBot="1" x14ac:dyDescent="0.3">
      <c r="A19" s="220" t="s">
        <v>25</v>
      </c>
      <c r="B19" s="221"/>
      <c r="C19" s="221"/>
      <c r="D19" s="221"/>
      <c r="E19" s="221"/>
      <c r="F19" s="221"/>
      <c r="G19" s="221"/>
      <c r="H19" s="222"/>
      <c r="I19" s="33"/>
      <c r="J19" s="147"/>
      <c r="K19" s="148"/>
      <c r="L19" s="147"/>
      <c r="M19" s="149"/>
    </row>
    <row r="20" spans="1:13" x14ac:dyDescent="0.25">
      <c r="A20" s="153">
        <v>6801</v>
      </c>
      <c r="B20" s="154" t="s">
        <v>26</v>
      </c>
      <c r="C20" s="155"/>
      <c r="D20" s="156" t="s">
        <v>27</v>
      </c>
      <c r="E20" s="154"/>
      <c r="F20" s="154"/>
      <c r="G20" s="154"/>
      <c r="H20" s="157"/>
      <c r="I20" s="158"/>
      <c r="J20" s="159"/>
      <c r="K20" s="173">
        <f>C20*H20</f>
        <v>0</v>
      </c>
      <c r="L20" s="159"/>
      <c r="M20" s="160"/>
    </row>
    <row r="21" spans="1:13" ht="15.75" thickBot="1" x14ac:dyDescent="0.3">
      <c r="A21" s="161"/>
      <c r="B21" s="141"/>
      <c r="C21" s="145"/>
      <c r="D21" s="35" t="s">
        <v>28</v>
      </c>
      <c r="E21" s="35"/>
      <c r="F21" s="141"/>
      <c r="G21" s="141"/>
      <c r="H21" s="142"/>
      <c r="I21" s="33"/>
      <c r="J21" s="8"/>
      <c r="K21" s="146"/>
      <c r="L21" s="8"/>
      <c r="M21" s="174">
        <f>C21*H20*-1</f>
        <v>0</v>
      </c>
    </row>
    <row r="22" spans="1:13" x14ac:dyDescent="0.25">
      <c r="A22" s="161">
        <v>6801</v>
      </c>
      <c r="B22" s="141" t="s">
        <v>29</v>
      </c>
      <c r="C22" s="144"/>
      <c r="D22" s="35" t="s">
        <v>27</v>
      </c>
      <c r="E22" s="35"/>
      <c r="F22" s="141"/>
      <c r="G22" s="141"/>
      <c r="H22" s="142"/>
      <c r="I22" s="33"/>
      <c r="J22" s="8"/>
      <c r="K22" s="173">
        <f>C22*H22</f>
        <v>0</v>
      </c>
      <c r="L22" s="8"/>
      <c r="M22" s="175"/>
    </row>
    <row r="23" spans="1:13" ht="15.75" thickBot="1" x14ac:dyDescent="0.3">
      <c r="A23" s="161"/>
      <c r="B23" s="141"/>
      <c r="C23" s="145"/>
      <c r="D23" s="35" t="s">
        <v>28</v>
      </c>
      <c r="E23" s="35"/>
      <c r="F23" s="141"/>
      <c r="G23" s="141"/>
      <c r="H23" s="142"/>
      <c r="I23" s="33"/>
      <c r="J23" s="8"/>
      <c r="K23" s="171"/>
      <c r="L23" s="8"/>
      <c r="M23" s="174">
        <f>C23*H22*-1</f>
        <v>0</v>
      </c>
    </row>
    <row r="24" spans="1:13" x14ac:dyDescent="0.25">
      <c r="A24" s="161">
        <v>6801</v>
      </c>
      <c r="B24" s="141" t="s">
        <v>30</v>
      </c>
      <c r="C24" s="144"/>
      <c r="D24" s="35" t="s">
        <v>31</v>
      </c>
      <c r="E24" s="35"/>
      <c r="F24" s="141"/>
      <c r="G24" s="141"/>
      <c r="H24" s="142"/>
      <c r="I24" s="33"/>
      <c r="J24" s="8"/>
      <c r="K24" s="173">
        <f>C24*H24</f>
        <v>0</v>
      </c>
      <c r="L24" s="8"/>
      <c r="M24" s="175"/>
    </row>
    <row r="25" spans="1:13" x14ac:dyDescent="0.25">
      <c r="A25" s="161"/>
      <c r="B25" s="141"/>
      <c r="C25" s="145"/>
      <c r="D25" s="35" t="s">
        <v>32</v>
      </c>
      <c r="E25" s="35"/>
      <c r="F25" s="141"/>
      <c r="G25" s="141"/>
      <c r="H25" s="142"/>
      <c r="I25" s="33"/>
      <c r="J25" s="8"/>
      <c r="K25" s="171"/>
      <c r="L25" s="8"/>
      <c r="M25" s="174">
        <f>C25*H24*-1</f>
        <v>0</v>
      </c>
    </row>
    <row r="26" spans="1:13" x14ac:dyDescent="0.25">
      <c r="A26" s="161"/>
      <c r="C26" s="141"/>
      <c r="D26" s="141"/>
      <c r="E26" s="141"/>
      <c r="F26" s="141"/>
      <c r="G26" s="141"/>
      <c r="H26" s="142"/>
      <c r="I26" s="33"/>
      <c r="J26" s="8"/>
      <c r="K26" s="172"/>
      <c r="L26" s="8"/>
      <c r="M26" s="175"/>
    </row>
    <row r="27" spans="1:13" x14ac:dyDescent="0.25">
      <c r="A27" s="161"/>
      <c r="B27" s="141" t="s">
        <v>33</v>
      </c>
      <c r="C27" s="141"/>
      <c r="D27" s="141"/>
      <c r="E27" s="141"/>
      <c r="F27" s="141"/>
      <c r="G27" s="141"/>
      <c r="H27" s="142"/>
      <c r="I27" s="33"/>
      <c r="J27" s="8"/>
      <c r="K27" s="170">
        <f>SUM(K24+K22+K20)</f>
        <v>0</v>
      </c>
      <c r="L27" s="8"/>
      <c r="M27" s="175"/>
    </row>
    <row r="28" spans="1:13" x14ac:dyDescent="0.25">
      <c r="A28" s="161"/>
      <c r="B28" s="141"/>
      <c r="C28" s="141"/>
      <c r="D28" s="141"/>
      <c r="E28" s="141"/>
      <c r="F28" s="141"/>
      <c r="G28" s="141"/>
      <c r="H28" s="142"/>
      <c r="I28" s="33"/>
      <c r="J28" s="8"/>
      <c r="K28" s="146"/>
      <c r="L28" s="8"/>
      <c r="M28" s="174">
        <f>M25+M23+M21</f>
        <v>0</v>
      </c>
    </row>
    <row r="29" spans="1:13" x14ac:dyDescent="0.25">
      <c r="A29" s="161"/>
      <c r="B29" s="141"/>
      <c r="C29" s="141"/>
      <c r="D29" s="141"/>
      <c r="E29" s="141"/>
      <c r="F29" s="141"/>
      <c r="G29" s="141"/>
      <c r="H29" s="142"/>
      <c r="I29" s="33"/>
      <c r="J29" s="8"/>
      <c r="K29" s="146"/>
      <c r="L29" s="8"/>
      <c r="M29" s="9"/>
    </row>
    <row r="30" spans="1:13" ht="15.75" thickBot="1" x14ac:dyDescent="0.3">
      <c r="A30" s="162"/>
      <c r="B30" s="163"/>
      <c r="C30" s="163"/>
      <c r="D30" s="163"/>
      <c r="E30" s="163"/>
      <c r="F30" s="163"/>
      <c r="G30" s="163"/>
      <c r="H30" s="164"/>
      <c r="I30" s="165"/>
      <c r="J30" s="166"/>
      <c r="K30" s="167"/>
      <c r="L30" s="166"/>
      <c r="M30" s="168"/>
    </row>
    <row r="31" spans="1:13" x14ac:dyDescent="0.25">
      <c r="A31" s="169">
        <v>4071</v>
      </c>
      <c r="B31" s="136" t="str">
        <f>VLOOKUP(A31,Accounts!A:B,2,FALSE)</f>
        <v>Contributions-Project Sales</v>
      </c>
      <c r="C31" s="136"/>
      <c r="D31" s="131" t="s">
        <v>34</v>
      </c>
      <c r="E31" s="136"/>
      <c r="F31" s="136"/>
      <c r="G31" s="136"/>
      <c r="H31" s="150"/>
      <c r="I31" s="34"/>
      <c r="J31" s="134"/>
      <c r="K31" s="151"/>
      <c r="L31" s="135"/>
      <c r="M31" s="152">
        <v>0</v>
      </c>
    </row>
    <row r="32" spans="1:13" x14ac:dyDescent="0.25">
      <c r="A32" s="32">
        <v>3607</v>
      </c>
      <c r="B32" s="35" t="str">
        <f>VLOOKUP(A32,Accounts!A:B,2,FALSE)</f>
        <v>Reclass-Project Sales</v>
      </c>
      <c r="C32" s="35"/>
      <c r="D32" s="37" t="s">
        <v>34</v>
      </c>
      <c r="E32" s="35"/>
      <c r="F32" s="35"/>
      <c r="G32" s="35"/>
      <c r="H32" s="36"/>
      <c r="I32" s="34"/>
      <c r="J32" s="65"/>
      <c r="K32" s="151"/>
      <c r="L32" s="70"/>
      <c r="M32" s="139">
        <v>0</v>
      </c>
    </row>
    <row r="33" spans="1:13" x14ac:dyDescent="0.25">
      <c r="A33" s="32">
        <v>4401</v>
      </c>
      <c r="B33" s="35" t="str">
        <f>VLOOKUP(A33,Accounts!A:B,2,FALSE)</f>
        <v>Contribution-Found &amp; Trusts</v>
      </c>
      <c r="C33" s="35"/>
      <c r="D33" s="37" t="s">
        <v>34</v>
      </c>
      <c r="E33" s="35"/>
      <c r="F33" s="35"/>
      <c r="G33" s="35"/>
      <c r="H33" s="36"/>
      <c r="I33" s="34"/>
      <c r="J33" s="65"/>
      <c r="K33" s="151"/>
      <c r="L33" s="70"/>
      <c r="M33" s="139">
        <v>0</v>
      </c>
    </row>
    <row r="34" spans="1:13" x14ac:dyDescent="0.25">
      <c r="A34" s="32">
        <v>3625</v>
      </c>
      <c r="B34" s="35" t="str">
        <f>VLOOKUP(A34,Accounts!A:B,2,FALSE)</f>
        <v>Reclass-Foundations &amp; Trusts</v>
      </c>
      <c r="C34" s="35"/>
      <c r="D34" s="37" t="s">
        <v>34</v>
      </c>
      <c r="E34" s="35"/>
      <c r="F34" s="35"/>
      <c r="G34" s="35"/>
      <c r="H34" s="36"/>
      <c r="I34" s="34"/>
      <c r="J34" s="65"/>
      <c r="K34" s="151"/>
      <c r="L34" s="70"/>
      <c r="M34" s="139">
        <v>0</v>
      </c>
    </row>
    <row r="35" spans="1:13" x14ac:dyDescent="0.25">
      <c r="A35" s="32">
        <v>4501</v>
      </c>
      <c r="B35" s="35" t="str">
        <f>VLOOKUP(A35,Accounts!A:B,2,FALSE)</f>
        <v>Contributions - Other Direct</v>
      </c>
      <c r="C35" s="35"/>
      <c r="D35" s="37" t="s">
        <v>34</v>
      </c>
      <c r="E35" s="35"/>
      <c r="F35" s="35"/>
      <c r="G35" s="35"/>
      <c r="H35" s="36"/>
      <c r="I35" s="34"/>
      <c r="J35" s="65"/>
      <c r="K35" s="151"/>
      <c r="L35" s="70"/>
      <c r="M35" s="139">
        <v>0</v>
      </c>
    </row>
    <row r="36" spans="1:13" x14ac:dyDescent="0.25">
      <c r="A36" s="32">
        <v>3630</v>
      </c>
      <c r="B36" s="35" t="str">
        <f>VLOOKUP(A36,Accounts!A:B,2,FALSE)</f>
        <v>Reclass-Other Direct Revenue</v>
      </c>
      <c r="C36" s="35"/>
      <c r="D36" s="37" t="s">
        <v>34</v>
      </c>
      <c r="E36" s="35"/>
      <c r="F36" s="35"/>
      <c r="G36" s="35"/>
      <c r="H36" s="36"/>
      <c r="I36" s="34"/>
      <c r="J36" s="65"/>
      <c r="K36" s="151"/>
      <c r="L36" s="70"/>
      <c r="M36" s="139">
        <v>0</v>
      </c>
    </row>
    <row r="37" spans="1:13" x14ac:dyDescent="0.25">
      <c r="A37" s="32">
        <v>4603</v>
      </c>
      <c r="B37" s="35" t="str">
        <f>VLOOKUP(A37,Accounts!A:B,2,FALSE)</f>
        <v>Contributions-Other Assoc Org</v>
      </c>
      <c r="C37" s="37"/>
      <c r="D37" s="37" t="s">
        <v>34</v>
      </c>
      <c r="E37" s="37"/>
      <c r="F37" s="37"/>
      <c r="G37" s="37"/>
      <c r="H37" s="38"/>
      <c r="I37" s="34"/>
      <c r="J37" s="65"/>
      <c r="K37" s="151"/>
      <c r="L37" s="82"/>
      <c r="M37" s="139">
        <v>0</v>
      </c>
    </row>
    <row r="38" spans="1:13" x14ac:dyDescent="0.25">
      <c r="A38" s="32">
        <v>3635</v>
      </c>
      <c r="B38" s="35" t="str">
        <f>VLOOKUP(A38,Accounts!A:B,2,FALSE)</f>
        <v>Reclass-Associated Orgs</v>
      </c>
      <c r="C38" s="35"/>
      <c r="D38" s="37" t="s">
        <v>34</v>
      </c>
      <c r="E38" s="35"/>
      <c r="F38" s="35"/>
      <c r="G38" s="35"/>
      <c r="H38" s="36"/>
      <c r="I38" s="34"/>
      <c r="J38" s="65"/>
      <c r="K38" s="151"/>
      <c r="L38" s="70"/>
      <c r="M38" s="139">
        <v>0</v>
      </c>
    </row>
    <row r="39" spans="1:13" x14ac:dyDescent="0.25">
      <c r="A39" s="32">
        <v>4701</v>
      </c>
      <c r="B39" s="35" t="str">
        <f>VLOOKUP(A39,Accounts!A:B,2,FALSE)</f>
        <v>Contributions-United Way-Alloc</v>
      </c>
      <c r="C39" s="35"/>
      <c r="D39" s="37" t="s">
        <v>34</v>
      </c>
      <c r="E39" s="35"/>
      <c r="F39" s="35"/>
      <c r="G39" s="35"/>
      <c r="H39" s="36"/>
      <c r="I39" s="34"/>
      <c r="J39" s="65"/>
      <c r="K39" s="151"/>
      <c r="L39" s="82"/>
      <c r="M39" s="139">
        <v>0</v>
      </c>
    </row>
    <row r="40" spans="1:13" x14ac:dyDescent="0.25">
      <c r="A40" s="32">
        <v>4702</v>
      </c>
      <c r="B40" s="35" t="str">
        <f>VLOOKUP(A40,Accounts!A:B,2,FALSE)</f>
        <v>Contributions-United Way-DDesg</v>
      </c>
      <c r="C40" s="35"/>
      <c r="D40" s="37" t="s">
        <v>34</v>
      </c>
      <c r="E40" s="35"/>
      <c r="F40" s="35"/>
      <c r="G40" s="35"/>
      <c r="H40" s="36"/>
      <c r="I40" s="34"/>
      <c r="J40" s="65"/>
      <c r="K40" s="151"/>
      <c r="L40" s="70"/>
      <c r="M40" s="139">
        <v>0</v>
      </c>
    </row>
    <row r="41" spans="1:13" x14ac:dyDescent="0.25">
      <c r="A41" s="32">
        <v>3640</v>
      </c>
      <c r="B41" s="35" t="str">
        <f>VLOOKUP(A41,Accounts!A:B,2,FALSE)</f>
        <v>Reclass-United Way Alloc</v>
      </c>
      <c r="C41" s="35"/>
      <c r="D41" s="37" t="s">
        <v>34</v>
      </c>
      <c r="E41" s="35"/>
      <c r="F41" s="35"/>
      <c r="G41" s="35"/>
      <c r="H41" s="36"/>
      <c r="I41" s="34"/>
      <c r="J41" s="65"/>
      <c r="K41" s="151"/>
      <c r="L41" s="82"/>
      <c r="M41" s="139">
        <v>0</v>
      </c>
    </row>
    <row r="42" spans="1:13" x14ac:dyDescent="0.25">
      <c r="A42" s="32">
        <v>4801</v>
      </c>
      <c r="B42" s="35" t="str">
        <f>VLOOKUP(A42,Accounts!A:B,2,FALSE)</f>
        <v>Contributions-Unassociated Org</v>
      </c>
      <c r="C42" s="35"/>
      <c r="D42" s="37" t="s">
        <v>34</v>
      </c>
      <c r="E42" s="35"/>
      <c r="F42" s="35"/>
      <c r="G42" s="35"/>
      <c r="H42" s="36"/>
      <c r="I42" s="34"/>
      <c r="J42" s="65"/>
      <c r="K42" s="151"/>
      <c r="L42" s="70"/>
      <c r="M42" s="139">
        <v>0</v>
      </c>
    </row>
    <row r="43" spans="1:13" x14ac:dyDescent="0.25">
      <c r="A43" s="32">
        <v>4901</v>
      </c>
      <c r="B43" s="35" t="str">
        <f>VLOOKUP(A43,Accounts!A:B,2,FALSE)</f>
        <v>Contributions-Other Indirect</v>
      </c>
      <c r="C43" s="35"/>
      <c r="D43" s="37" t="s">
        <v>34</v>
      </c>
      <c r="E43" s="35"/>
      <c r="F43" s="35"/>
      <c r="G43" s="35"/>
      <c r="H43" s="36"/>
      <c r="I43" s="34"/>
      <c r="J43" s="65"/>
      <c r="K43" s="151"/>
      <c r="L43" s="70"/>
      <c r="M43" s="139">
        <v>0</v>
      </c>
    </row>
    <row r="44" spans="1:13" x14ac:dyDescent="0.25">
      <c r="A44" s="32">
        <v>6501</v>
      </c>
      <c r="B44" s="35" t="str">
        <f>VLOOKUP(A44,Accounts!A:B,2,FALSE)</f>
        <v>Investment Income</v>
      </c>
      <c r="C44" s="35"/>
      <c r="D44" s="37" t="s">
        <v>34</v>
      </c>
      <c r="E44" s="35"/>
      <c r="F44" s="35"/>
      <c r="G44" s="35"/>
      <c r="H44" s="36"/>
      <c r="I44" s="34"/>
      <c r="J44" s="65"/>
      <c r="K44" s="151"/>
      <c r="L44" s="70"/>
      <c r="M44" s="139">
        <v>0</v>
      </c>
    </row>
    <row r="45" spans="1:13" x14ac:dyDescent="0.25">
      <c r="A45" s="32">
        <v>6503</v>
      </c>
      <c r="B45" s="35" t="str">
        <f>VLOOKUP(A45,Accounts!A:B,2,FALSE)</f>
        <v>Investment Income-Endowmt Fund</v>
      </c>
      <c r="C45" s="35"/>
      <c r="D45" s="37" t="s">
        <v>34</v>
      </c>
      <c r="E45" s="35"/>
      <c r="F45" s="35"/>
      <c r="G45" s="35"/>
      <c r="H45" s="36"/>
      <c r="I45" s="34"/>
      <c r="J45" s="65"/>
      <c r="K45" s="151"/>
      <c r="L45" s="70"/>
      <c r="M45" s="139">
        <v>0</v>
      </c>
    </row>
    <row r="46" spans="1:13" x14ac:dyDescent="0.25">
      <c r="A46" s="32">
        <v>6531</v>
      </c>
      <c r="B46" s="35" t="str">
        <f>VLOOKUP(A46,Accounts!A:B,2,FALSE)</f>
        <v>Investment Income-Royalties</v>
      </c>
      <c r="C46" s="35"/>
      <c r="D46" s="37" t="s">
        <v>34</v>
      </c>
      <c r="E46" s="35"/>
      <c r="F46" s="35"/>
      <c r="G46" s="35"/>
      <c r="H46" s="36"/>
      <c r="I46" s="34"/>
      <c r="J46" s="65"/>
      <c r="K46" s="151"/>
      <c r="L46" s="70"/>
      <c r="M46" s="139">
        <v>0</v>
      </c>
    </row>
    <row r="47" spans="1:13" x14ac:dyDescent="0.25">
      <c r="A47" s="32">
        <v>6801</v>
      </c>
      <c r="B47" s="35" t="s">
        <v>35</v>
      </c>
      <c r="C47" s="35"/>
      <c r="D47" s="37" t="s">
        <v>34</v>
      </c>
      <c r="E47" s="35"/>
      <c r="F47" s="35"/>
      <c r="G47" s="35"/>
      <c r="H47" s="150"/>
      <c r="I47" s="34"/>
      <c r="J47" s="119"/>
      <c r="K47" s="151"/>
      <c r="L47" s="70"/>
      <c r="M47" s="139">
        <v>0</v>
      </c>
    </row>
    <row r="48" spans="1:13" x14ac:dyDescent="0.25">
      <c r="A48" s="32">
        <v>6803</v>
      </c>
      <c r="B48" s="35" t="str">
        <f>VLOOKUP(A48,Accounts!A:B,2,FALSE)</f>
        <v>Activity-Meals</v>
      </c>
      <c r="C48" s="37"/>
      <c r="D48" s="37" t="s">
        <v>34</v>
      </c>
      <c r="E48" s="37"/>
      <c r="F48" s="37"/>
      <c r="G48" s="37"/>
      <c r="H48" s="132"/>
      <c r="I48" s="34"/>
      <c r="J48" s="119"/>
      <c r="K48" s="151"/>
      <c r="L48" s="70"/>
      <c r="M48" s="139">
        <v>0</v>
      </c>
    </row>
    <row r="49" spans="1:25" x14ac:dyDescent="0.25">
      <c r="A49" s="32">
        <v>6806</v>
      </c>
      <c r="B49" s="35" t="str">
        <f>VLOOKUP(A49,Accounts!A:B,2,FALSE)</f>
        <v>Activity-Concession Revenue</v>
      </c>
      <c r="C49" s="37"/>
      <c r="D49" s="37" t="s">
        <v>34</v>
      </c>
      <c r="E49" s="131"/>
      <c r="F49" s="37"/>
      <c r="G49" s="37"/>
      <c r="H49" s="132"/>
      <c r="I49" s="34"/>
      <c r="J49" s="119"/>
      <c r="K49" s="151"/>
      <c r="L49" s="70"/>
      <c r="M49" s="139">
        <v>0</v>
      </c>
    </row>
    <row r="50" spans="1:25" x14ac:dyDescent="0.25">
      <c r="A50" s="32">
        <v>6807</v>
      </c>
      <c r="B50" s="35" t="s">
        <v>36</v>
      </c>
      <c r="C50" s="37"/>
      <c r="D50" s="37" t="s">
        <v>34</v>
      </c>
      <c r="E50" s="131"/>
      <c r="F50" s="37"/>
      <c r="G50" s="37"/>
      <c r="H50" s="132"/>
      <c r="I50" s="34"/>
      <c r="J50" s="119"/>
      <c r="K50" s="151"/>
      <c r="L50" s="70"/>
      <c r="M50" s="139">
        <v>0</v>
      </c>
    </row>
    <row r="51" spans="1:25" s="137" customFormat="1" x14ac:dyDescent="0.25">
      <c r="A51" s="32">
        <v>6808</v>
      </c>
      <c r="B51" s="35" t="str">
        <f>VLOOKUP(A51,Accounts!A:B,2,FALSE)</f>
        <v>Activity-Recycling Fees</v>
      </c>
      <c r="C51" s="37"/>
      <c r="D51" s="37" t="s">
        <v>34</v>
      </c>
      <c r="E51" s="37"/>
      <c r="F51" s="37"/>
      <c r="G51" s="37"/>
      <c r="H51" s="132"/>
      <c r="I51" s="133"/>
      <c r="J51" s="134"/>
      <c r="K51" s="151"/>
      <c r="L51" s="135"/>
      <c r="M51" s="139">
        <v>0</v>
      </c>
      <c r="N51"/>
      <c r="O51"/>
      <c r="P51"/>
      <c r="Q51"/>
      <c r="R51"/>
      <c r="S51"/>
      <c r="T51"/>
      <c r="U51"/>
      <c r="V51"/>
      <c r="W51"/>
      <c r="X51"/>
      <c r="Y51"/>
    </row>
    <row r="52" spans="1:25" x14ac:dyDescent="0.25">
      <c r="A52" s="32">
        <v>6809</v>
      </c>
      <c r="B52" s="136" t="str">
        <f>VLOOKUP(A52,Accounts!A:B,2,FALSE)</f>
        <v>Activity-Government Subsidies</v>
      </c>
      <c r="C52" s="117"/>
      <c r="D52" s="37" t="s">
        <v>34</v>
      </c>
      <c r="E52" s="37"/>
      <c r="F52" s="37"/>
      <c r="G52" s="37"/>
      <c r="H52" s="38"/>
      <c r="I52" s="34"/>
      <c r="J52" s="119"/>
      <c r="K52" s="151"/>
      <c r="L52" s="70"/>
      <c r="M52" s="139">
        <v>0</v>
      </c>
    </row>
    <row r="53" spans="1:25" x14ac:dyDescent="0.25">
      <c r="A53" s="32">
        <v>6810</v>
      </c>
      <c r="B53" s="35" t="str">
        <f>VLOOKUP(A53,Accounts!A:B,2,FALSE)</f>
        <v>Activity-Sale of Goods-Taxable</v>
      </c>
      <c r="C53" s="131"/>
      <c r="D53" s="37" t="s">
        <v>34</v>
      </c>
      <c r="E53" s="37"/>
      <c r="F53" s="37"/>
      <c r="G53" s="37"/>
      <c r="H53" s="132"/>
      <c r="I53" s="34"/>
      <c r="J53" s="119"/>
      <c r="K53" s="151"/>
      <c r="L53" s="70"/>
      <c r="M53" s="139">
        <v>0</v>
      </c>
    </row>
    <row r="54" spans="1:25" x14ac:dyDescent="0.25">
      <c r="A54" s="32">
        <v>6811</v>
      </c>
      <c r="B54" s="35" t="str">
        <f>VLOOKUP(A54,Accounts!A:B,2,FALSE)</f>
        <v>Activity-Sales of Goods-No Tax</v>
      </c>
      <c r="C54" s="37"/>
      <c r="D54" s="37" t="s">
        <v>34</v>
      </c>
      <c r="E54" s="37"/>
      <c r="F54" s="37"/>
      <c r="G54" s="37"/>
      <c r="H54" s="132"/>
      <c r="I54" s="133"/>
      <c r="J54" s="134"/>
      <c r="K54" s="151"/>
      <c r="L54" s="70"/>
      <c r="M54" s="139">
        <v>0</v>
      </c>
    </row>
    <row r="55" spans="1:25" x14ac:dyDescent="0.25">
      <c r="A55" s="32">
        <v>6812</v>
      </c>
      <c r="B55" s="136" t="str">
        <f>VLOOKUP(A55,Accounts!A:B,2,FALSE)</f>
        <v>Activity-Cost of Goods Sold (debit)</v>
      </c>
      <c r="C55" s="37"/>
      <c r="D55" s="17" t="s">
        <v>37</v>
      </c>
      <c r="E55" s="37"/>
      <c r="F55" s="37"/>
      <c r="G55" s="37"/>
      <c r="H55" s="38"/>
      <c r="I55" s="34"/>
      <c r="J55" s="119"/>
      <c r="K55" s="151"/>
      <c r="L55" s="70"/>
      <c r="M55" s="140">
        <v>0</v>
      </c>
    </row>
    <row r="56" spans="1:25" x14ac:dyDescent="0.25">
      <c r="A56" s="32">
        <v>6813</v>
      </c>
      <c r="B56" s="35" t="str">
        <f>VLOOKUP(A56,Accounts!A:B,2,FALSE)</f>
        <v>Activity-Vending Machine Sales</v>
      </c>
      <c r="C56" s="37"/>
      <c r="D56" s="37" t="s">
        <v>34</v>
      </c>
      <c r="E56" s="37"/>
      <c r="F56" s="37"/>
      <c r="G56" s="37"/>
      <c r="H56" s="132"/>
      <c r="I56" s="34"/>
      <c r="J56" s="119"/>
      <c r="K56" s="151"/>
      <c r="L56" s="70"/>
      <c r="M56" s="139">
        <v>0</v>
      </c>
    </row>
    <row r="57" spans="1:25" x14ac:dyDescent="0.25">
      <c r="A57" s="32">
        <v>6814</v>
      </c>
      <c r="B57" s="35" t="str">
        <f>VLOOKUP(A57,Accounts!A:B,2,FALSE)</f>
        <v>Activity-Cost-Vending Supplies (debit)</v>
      </c>
      <c r="C57" s="37"/>
      <c r="D57" s="17" t="s">
        <v>37</v>
      </c>
      <c r="E57" s="37"/>
      <c r="F57" s="37"/>
      <c r="G57" s="37"/>
      <c r="H57" s="132"/>
      <c r="I57" s="34"/>
      <c r="J57" s="119"/>
      <c r="K57" s="151"/>
      <c r="L57" s="70"/>
      <c r="M57" s="140">
        <v>0</v>
      </c>
    </row>
    <row r="58" spans="1:25" x14ac:dyDescent="0.25">
      <c r="A58" s="32">
        <v>6815</v>
      </c>
      <c r="B58" s="35" t="str">
        <f>VLOOKUP(A58,Accounts!A:B,2,FALSE)</f>
        <v>Activity-Sale of Tickets</v>
      </c>
      <c r="C58" s="37"/>
      <c r="D58" s="37" t="s">
        <v>34</v>
      </c>
      <c r="E58" s="131"/>
      <c r="F58" s="37"/>
      <c r="G58" s="37"/>
      <c r="H58" s="132"/>
      <c r="I58" s="34"/>
      <c r="J58" s="119"/>
      <c r="K58" s="151"/>
      <c r="L58" s="70"/>
      <c r="M58" s="139">
        <v>0</v>
      </c>
    </row>
    <row r="59" spans="1:25" x14ac:dyDescent="0.25">
      <c r="A59" s="138">
        <v>6817</v>
      </c>
      <c r="B59" s="35" t="str">
        <f>VLOOKUP(A59,Accounts!A:B,2,FALSE)</f>
        <v>Activity-Sale of Programs</v>
      </c>
      <c r="C59" s="37"/>
      <c r="D59" s="37" t="s">
        <v>34</v>
      </c>
      <c r="E59" s="37"/>
      <c r="F59" s="37"/>
      <c r="G59" s="37"/>
      <c r="H59" s="132"/>
      <c r="I59" s="34"/>
      <c r="J59" s="119"/>
      <c r="K59" s="151"/>
      <c r="L59" s="70"/>
      <c r="M59" s="139">
        <v>0</v>
      </c>
    </row>
    <row r="60" spans="1:25" x14ac:dyDescent="0.25">
      <c r="A60" s="32">
        <v>6818</v>
      </c>
      <c r="B60" s="35" t="str">
        <f>VLOOKUP(A60,Accounts!A:B,2,FALSE)</f>
        <v>Activity-Advertising Revenue</v>
      </c>
      <c r="C60" s="117"/>
      <c r="D60" s="37" t="s">
        <v>34</v>
      </c>
      <c r="E60" s="37"/>
      <c r="F60" s="37"/>
      <c r="G60" s="37"/>
      <c r="H60" s="132"/>
      <c r="I60" s="34"/>
      <c r="J60" s="119"/>
      <c r="K60" s="151"/>
      <c r="L60" s="70"/>
      <c r="M60" s="139">
        <v>0</v>
      </c>
    </row>
    <row r="61" spans="1:25" x14ac:dyDescent="0.25">
      <c r="A61" s="32">
        <v>6822</v>
      </c>
      <c r="B61" s="35" t="str">
        <f>VLOOKUP(A61,Accounts!A:B,2,FALSE)</f>
        <v>Activity-Participant Ins Fees</v>
      </c>
      <c r="C61" s="131"/>
      <c r="D61" s="37" t="s">
        <v>34</v>
      </c>
      <c r="E61" s="37"/>
      <c r="F61" s="37"/>
      <c r="G61" s="37"/>
      <c r="H61" s="132"/>
      <c r="I61" s="34"/>
      <c r="J61" s="119"/>
      <c r="K61" s="151"/>
      <c r="L61" s="70"/>
      <c r="M61" s="139">
        <v>0</v>
      </c>
    </row>
    <row r="62" spans="1:25" x14ac:dyDescent="0.25">
      <c r="A62" s="32">
        <v>6831</v>
      </c>
      <c r="B62" s="35" t="str">
        <f>VLOOKUP(A62,Accounts!A:B,2,FALSE)</f>
        <v>Activity-Other Revenue</v>
      </c>
      <c r="C62" s="37"/>
      <c r="D62" s="37" t="s">
        <v>34</v>
      </c>
      <c r="E62" s="37"/>
      <c r="F62" s="37"/>
      <c r="G62" s="37"/>
      <c r="H62" s="132"/>
      <c r="I62" s="34"/>
      <c r="J62" s="119"/>
      <c r="K62" s="151"/>
      <c r="L62" s="70"/>
      <c r="M62" s="139">
        <v>0</v>
      </c>
    </row>
    <row r="63" spans="1:25" x14ac:dyDescent="0.25">
      <c r="A63" s="32">
        <v>6836</v>
      </c>
      <c r="B63" s="35" t="str">
        <f>VLOOKUP(A63,Accounts!A:B,2,FALSE)</f>
        <v>Activity-Cash Over/Under</v>
      </c>
      <c r="C63" s="37"/>
      <c r="D63" s="37" t="s">
        <v>34</v>
      </c>
      <c r="E63" s="37"/>
      <c r="F63" s="37"/>
      <c r="G63" s="37"/>
      <c r="H63" s="38"/>
      <c r="I63" s="34"/>
      <c r="J63" s="119"/>
      <c r="K63" s="151"/>
      <c r="L63" s="70"/>
      <c r="M63" s="139">
        <v>0</v>
      </c>
    </row>
    <row r="64" spans="1:25" x14ac:dyDescent="0.25">
      <c r="A64" s="32">
        <v>6848</v>
      </c>
      <c r="B64" s="35" t="str">
        <f>VLOOKUP(A64,Accounts!A:B,2,FALSE)</f>
        <v>Activity-Refunds (debit)</v>
      </c>
      <c r="C64" s="37"/>
      <c r="D64" s="35" t="s">
        <v>37</v>
      </c>
      <c r="E64" s="37"/>
      <c r="F64" s="131"/>
      <c r="G64" s="37"/>
      <c r="H64" s="132"/>
      <c r="I64" s="34"/>
      <c r="J64" s="119"/>
      <c r="K64" s="72"/>
      <c r="L64" s="70"/>
      <c r="M64" s="140">
        <v>0</v>
      </c>
    </row>
    <row r="65" spans="1:13" x14ac:dyDescent="0.25">
      <c r="A65" s="32">
        <v>6849</v>
      </c>
      <c r="B65" s="35" t="str">
        <f>VLOOKUP(A65,Accounts!A:B,2,FALSE)</f>
        <v>Activity-Discounted Fees (debit)</v>
      </c>
      <c r="C65" s="37"/>
      <c r="D65" s="17" t="s">
        <v>37</v>
      </c>
      <c r="E65" s="37"/>
      <c r="F65" s="131"/>
      <c r="G65" s="37"/>
      <c r="H65" s="132"/>
      <c r="I65" s="34"/>
      <c r="J65" s="119"/>
      <c r="K65" s="72">
        <v>0</v>
      </c>
      <c r="L65" s="70"/>
      <c r="M65" s="140">
        <v>0</v>
      </c>
    </row>
    <row r="66" spans="1:13" x14ac:dyDescent="0.25">
      <c r="A66" s="32">
        <v>6901</v>
      </c>
      <c r="B66" s="35" t="str">
        <f>VLOOKUP(A66,Accounts!A:B,2,FALSE)</f>
        <v>Income from Council Services</v>
      </c>
      <c r="C66" s="37"/>
      <c r="D66" s="37" t="s">
        <v>34</v>
      </c>
      <c r="E66" s="37"/>
      <c r="F66" s="131"/>
      <c r="G66" s="37"/>
      <c r="H66" s="132"/>
      <c r="I66" s="34"/>
      <c r="J66" s="119"/>
      <c r="K66" s="151">
        <v>0</v>
      </c>
      <c r="L66" s="70"/>
      <c r="M66" s="139">
        <v>0</v>
      </c>
    </row>
    <row r="67" spans="1:13" x14ac:dyDescent="0.25">
      <c r="A67" s="32">
        <v>6902</v>
      </c>
      <c r="B67" s="35" t="str">
        <f>VLOOKUP(A67,Accounts!A:B,2,FALSE)</f>
        <v>Advertising Revenue</v>
      </c>
      <c r="C67" s="37"/>
      <c r="D67" s="37" t="s">
        <v>34</v>
      </c>
      <c r="E67" s="37"/>
      <c r="F67" s="131"/>
      <c r="G67" s="37"/>
      <c r="H67" s="132"/>
      <c r="I67" s="34"/>
      <c r="J67" s="119"/>
      <c r="K67" s="151">
        <v>0</v>
      </c>
      <c r="L67" s="70"/>
      <c r="M67" s="139">
        <v>0</v>
      </c>
    </row>
    <row r="68" spans="1:13" x14ac:dyDescent="0.25">
      <c r="A68" s="32">
        <v>6931</v>
      </c>
      <c r="B68" s="35" t="str">
        <f>VLOOKUP(A68,Accounts!A:B,2,FALSE)</f>
        <v>Other Income</v>
      </c>
      <c r="C68" s="37"/>
      <c r="D68" s="37" t="s">
        <v>34</v>
      </c>
      <c r="E68" s="37"/>
      <c r="F68" s="131"/>
      <c r="G68" s="37"/>
      <c r="H68" s="132"/>
      <c r="I68" s="34"/>
      <c r="J68" s="119"/>
      <c r="K68" s="151">
        <v>0</v>
      </c>
      <c r="L68" s="70"/>
      <c r="M68" s="139">
        <v>0</v>
      </c>
    </row>
    <row r="69" spans="1:13" x14ac:dyDescent="0.25">
      <c r="A69" s="32"/>
      <c r="B69" s="35" t="e">
        <f>VLOOKUP(A69,Accounts!A:B,2,FALSE)</f>
        <v>#N/A</v>
      </c>
      <c r="C69" s="37"/>
      <c r="D69" s="37"/>
      <c r="E69" s="37"/>
      <c r="F69" s="131"/>
      <c r="G69" s="37"/>
      <c r="H69" s="132"/>
      <c r="I69" s="34"/>
      <c r="J69" s="119"/>
      <c r="K69" s="72"/>
      <c r="L69" s="70"/>
      <c r="M69" s="140">
        <v>0</v>
      </c>
    </row>
    <row r="70" spans="1:13" x14ac:dyDescent="0.25">
      <c r="A70" s="32"/>
      <c r="B70" s="35" t="e">
        <f>VLOOKUP(A70,Accounts!A:B,2,FALSE)</f>
        <v>#N/A</v>
      </c>
      <c r="C70" s="37"/>
      <c r="D70" s="131"/>
      <c r="E70" s="37"/>
      <c r="F70" s="37"/>
      <c r="G70" s="37"/>
      <c r="H70" s="132"/>
      <c r="I70" s="34"/>
      <c r="J70" s="119"/>
      <c r="K70" s="72"/>
      <c r="L70" s="70"/>
      <c r="M70" s="140">
        <v>0</v>
      </c>
    </row>
    <row r="71" spans="1:13" x14ac:dyDescent="0.25">
      <c r="A71" s="32"/>
      <c r="B71" s="35" t="e">
        <f>VLOOKUP(A71,Accounts!A:B,2,FALSE)</f>
        <v>#N/A</v>
      </c>
      <c r="C71" s="37"/>
      <c r="D71" s="37"/>
      <c r="E71" s="37"/>
      <c r="F71" s="37"/>
      <c r="G71" s="37"/>
      <c r="H71" s="132"/>
      <c r="I71" s="34"/>
      <c r="J71" s="119"/>
      <c r="K71" s="72"/>
      <c r="L71" s="70"/>
      <c r="M71" s="140">
        <v>0</v>
      </c>
    </row>
    <row r="72" spans="1:13" x14ac:dyDescent="0.25">
      <c r="A72" s="32"/>
      <c r="B72" s="35" t="e">
        <f>VLOOKUP(A72,Accounts!A:B,2,FALSE)</f>
        <v>#N/A</v>
      </c>
      <c r="C72" s="37"/>
      <c r="D72" s="37"/>
      <c r="E72" s="131"/>
      <c r="F72" s="131"/>
      <c r="G72" s="37"/>
      <c r="H72" s="132"/>
      <c r="I72" s="133"/>
      <c r="J72" s="134"/>
      <c r="K72" s="72">
        <v>0</v>
      </c>
      <c r="L72" s="70"/>
      <c r="M72" s="140">
        <v>0</v>
      </c>
    </row>
    <row r="73" spans="1:13" x14ac:dyDescent="0.25">
      <c r="A73" s="116"/>
      <c r="B73" s="17"/>
      <c r="C73" s="117"/>
      <c r="D73" s="117"/>
      <c r="E73" s="117"/>
      <c r="F73" s="117"/>
      <c r="G73" s="117"/>
      <c r="H73" s="118"/>
      <c r="I73" s="34"/>
      <c r="J73" s="119"/>
      <c r="K73" s="72">
        <v>0</v>
      </c>
      <c r="L73" s="70"/>
      <c r="M73" s="140">
        <v>0</v>
      </c>
    </row>
    <row r="74" spans="1:13" ht="15.75" thickBot="1" x14ac:dyDescent="0.3">
      <c r="A74" s="223" t="s">
        <v>38</v>
      </c>
      <c r="B74" s="224"/>
      <c r="C74" s="224"/>
      <c r="D74" s="224"/>
      <c r="E74" s="224"/>
      <c r="F74" s="224"/>
      <c r="G74" s="41"/>
      <c r="H74" s="42"/>
      <c r="I74" s="43"/>
      <c r="J74" s="231">
        <f>SUM(K27:K73)</f>
        <v>0</v>
      </c>
      <c r="K74" s="232"/>
      <c r="L74" s="227">
        <f>SUM(M28:M73)</f>
        <v>0</v>
      </c>
      <c r="M74" s="228"/>
    </row>
    <row r="75" spans="1:13" ht="15.75" thickBot="1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53"/>
      <c r="L75" s="23"/>
      <c r="M75" s="23"/>
    </row>
    <row r="76" spans="1:13" x14ac:dyDescent="0.25">
      <c r="A76" s="214" t="s">
        <v>39</v>
      </c>
      <c r="B76" s="215"/>
      <c r="C76" s="215"/>
      <c r="D76" s="215"/>
      <c r="E76" s="215"/>
      <c r="F76" s="215"/>
      <c r="G76" s="215"/>
      <c r="H76" s="215"/>
      <c r="I76" s="216"/>
      <c r="J76" s="44"/>
      <c r="K76" s="44"/>
      <c r="L76" s="44"/>
      <c r="M76" s="44"/>
    </row>
    <row r="77" spans="1:13" x14ac:dyDescent="0.25">
      <c r="A77" s="103">
        <v>7010</v>
      </c>
      <c r="B77" s="35" t="str">
        <f>VLOOKUP(A77,Accounts!A:B,2,FALSE)</f>
        <v>Temporary Program Help</v>
      </c>
      <c r="C77" s="56"/>
      <c r="D77" s="35" t="s">
        <v>40</v>
      </c>
      <c r="E77" s="109"/>
      <c r="F77" s="22"/>
      <c r="G77" s="110"/>
      <c r="H77" s="111"/>
      <c r="I77" s="217"/>
      <c r="J77" s="69"/>
      <c r="K77" s="124"/>
      <c r="L77" s="67"/>
      <c r="M77" s="143"/>
    </row>
    <row r="78" spans="1:13" x14ac:dyDescent="0.25">
      <c r="A78" s="32">
        <v>7201</v>
      </c>
      <c r="B78" s="35" t="str">
        <f>VLOOKUP(A78,Accounts!A:B,2,FALSE)</f>
        <v>Social Security Taxes-Employer</v>
      </c>
      <c r="C78" s="56"/>
      <c r="D78" s="35" t="s">
        <v>40</v>
      </c>
      <c r="E78" s="22"/>
      <c r="F78" s="45"/>
      <c r="G78" s="35"/>
      <c r="H78" s="36"/>
      <c r="I78" s="217"/>
      <c r="J78" s="66"/>
      <c r="K78" s="68">
        <f>K77*0.0804</f>
        <v>0</v>
      </c>
      <c r="L78" s="70"/>
      <c r="M78" s="68">
        <f>M77*0.0804</f>
        <v>0</v>
      </c>
    </row>
    <row r="79" spans="1:13" x14ac:dyDescent="0.25">
      <c r="A79" s="32">
        <v>7202</v>
      </c>
      <c r="B79" s="35" t="str">
        <f>VLOOKUP(A79,Accounts!A:B,2,FALSE)</f>
        <v>Unemployment Taxes-Employer</v>
      </c>
      <c r="C79" s="56"/>
      <c r="D79" s="125" t="s">
        <v>41</v>
      </c>
      <c r="E79" s="22"/>
      <c r="F79" s="22"/>
      <c r="G79" s="35"/>
      <c r="H79" s="36"/>
      <c r="I79" s="217"/>
      <c r="J79" s="66"/>
      <c r="K79" s="176"/>
      <c r="L79" s="70"/>
      <c r="M79" s="176"/>
    </row>
    <row r="80" spans="1:13" x14ac:dyDescent="0.25">
      <c r="A80" s="32">
        <v>7203</v>
      </c>
      <c r="B80" s="35" t="str">
        <f>VLOOKUP(A80,Accounts!A:B,2,FALSE)</f>
        <v>Workers‘ Comp Ins-Employer</v>
      </c>
      <c r="C80" s="56"/>
      <c r="D80" s="125" t="s">
        <v>41</v>
      </c>
      <c r="E80" s="22"/>
      <c r="F80" s="22"/>
      <c r="G80" s="35"/>
      <c r="H80" s="36"/>
      <c r="I80" s="217"/>
      <c r="J80" s="66"/>
      <c r="K80" s="176"/>
      <c r="L80" s="70"/>
      <c r="M80" s="176"/>
    </row>
    <row r="81" spans="1:13" x14ac:dyDescent="0.25">
      <c r="A81" s="32">
        <v>7101</v>
      </c>
      <c r="B81" s="35" t="str">
        <f>VLOOKUP(A81,Accounts!A:B,2,FALSE)</f>
        <v>BSA Group Accident Ins-Employer</v>
      </c>
      <c r="C81" s="56"/>
      <c r="D81" s="125" t="s">
        <v>41</v>
      </c>
      <c r="E81" s="22"/>
      <c r="F81" s="22"/>
      <c r="G81" s="35"/>
      <c r="H81" s="36"/>
      <c r="I81" s="217"/>
      <c r="J81" s="66"/>
      <c r="K81" s="126"/>
      <c r="L81" s="70"/>
      <c r="M81" s="177">
        <v>0</v>
      </c>
    </row>
    <row r="82" spans="1:13" x14ac:dyDescent="0.25">
      <c r="A82" s="32">
        <v>7102</v>
      </c>
      <c r="B82" s="35" t="str">
        <f>VLOOKUP(A82,Accounts!A:B,2,FALSE)</f>
        <v>BSA Group life Insurance-Employer</v>
      </c>
      <c r="C82" s="56"/>
      <c r="D82" s="125" t="s">
        <v>41</v>
      </c>
      <c r="E82" s="22"/>
      <c r="F82" s="22"/>
      <c r="G82" s="35"/>
      <c r="H82" s="36"/>
      <c r="I82" s="217"/>
      <c r="J82" s="66"/>
      <c r="K82" s="126"/>
      <c r="L82" s="70"/>
      <c r="M82" s="177">
        <v>0</v>
      </c>
    </row>
    <row r="83" spans="1:13" x14ac:dyDescent="0.25">
      <c r="A83" s="32">
        <v>7103</v>
      </c>
      <c r="B83" s="35" t="str">
        <f>VLOOKUP(A83,Accounts!A:B,2,FALSE)</f>
        <v>BSA Group Medical Ins-Employer</v>
      </c>
      <c r="C83" s="56"/>
      <c r="D83" s="125" t="s">
        <v>41</v>
      </c>
      <c r="E83" s="22"/>
      <c r="F83" s="22"/>
      <c r="G83" s="35"/>
      <c r="H83" s="36"/>
      <c r="I83" s="217"/>
      <c r="J83" s="66"/>
      <c r="K83" s="126"/>
      <c r="L83" s="70"/>
      <c r="M83" s="177">
        <v>0</v>
      </c>
    </row>
    <row r="84" spans="1:13" x14ac:dyDescent="0.25">
      <c r="A84" s="32">
        <v>7104</v>
      </c>
      <c r="B84" s="35" t="str">
        <f>VLOOKUP(A84,Accounts!A:B,2,FALSE)</f>
        <v>BSA Retirement Plan-Employer</v>
      </c>
      <c r="C84" s="56"/>
      <c r="D84" s="125" t="s">
        <v>41</v>
      </c>
      <c r="E84" s="22"/>
      <c r="F84" s="22"/>
      <c r="G84" s="35"/>
      <c r="H84" s="36"/>
      <c r="I84" s="217"/>
      <c r="J84" s="66"/>
      <c r="K84" s="126"/>
      <c r="L84" s="70"/>
      <c r="M84" s="177">
        <v>0</v>
      </c>
    </row>
    <row r="85" spans="1:13" x14ac:dyDescent="0.25">
      <c r="A85" s="32">
        <v>7105</v>
      </c>
      <c r="B85" s="35" t="str">
        <f>VLOOKUP(A85,Accounts!A:B,2,FALSE)</f>
        <v>BSA Thrift Plan-Employer</v>
      </c>
      <c r="C85" s="56"/>
      <c r="D85" s="125" t="s">
        <v>41</v>
      </c>
      <c r="E85" s="22"/>
      <c r="F85" s="22"/>
      <c r="G85" s="35"/>
      <c r="H85" s="36"/>
      <c r="I85" s="217"/>
      <c r="J85" s="66"/>
      <c r="K85" s="126"/>
      <c r="L85" s="70"/>
      <c r="M85" s="177">
        <v>0</v>
      </c>
    </row>
    <row r="86" spans="1:13" x14ac:dyDescent="0.25">
      <c r="A86" s="32">
        <v>7108</v>
      </c>
      <c r="B86" s="35" t="str">
        <f>VLOOKUP(A86,Accounts!A:B,2,FALSE)</f>
        <v>BSA Long-Term Disability-Employer</v>
      </c>
      <c r="C86" s="56"/>
      <c r="D86" s="125" t="s">
        <v>41</v>
      </c>
      <c r="E86" s="22"/>
      <c r="F86" s="22"/>
      <c r="G86" s="35"/>
      <c r="H86" s="36"/>
      <c r="I86" s="217"/>
      <c r="J86" s="66"/>
      <c r="K86" s="126"/>
      <c r="L86" s="70"/>
      <c r="M86" s="177">
        <v>0</v>
      </c>
    </row>
    <row r="87" spans="1:13" x14ac:dyDescent="0.25">
      <c r="A87" s="32">
        <v>7109</v>
      </c>
      <c r="B87" s="35" t="str">
        <f>VLOOKUP(A87,Accounts!A:B,2,FALSE)</f>
        <v>BSA Dental Plan-Employer‘s Share</v>
      </c>
      <c r="C87" s="56"/>
      <c r="D87" s="125" t="s">
        <v>41</v>
      </c>
      <c r="E87" s="22"/>
      <c r="F87" s="22"/>
      <c r="G87" s="35"/>
      <c r="H87" s="36"/>
      <c r="I87" s="217"/>
      <c r="J87" s="66"/>
      <c r="K87" s="126"/>
      <c r="L87" s="70"/>
      <c r="M87" s="177">
        <v>0</v>
      </c>
    </row>
    <row r="88" spans="1:13" x14ac:dyDescent="0.25">
      <c r="A88" s="32">
        <v>7110</v>
      </c>
      <c r="B88" s="35" t="str">
        <f>VLOOKUP(A88,Accounts!A:B,2,FALSE)</f>
        <v>BSA Vision Care Plan-Employer</v>
      </c>
      <c r="C88" s="56"/>
      <c r="D88" s="125" t="s">
        <v>41</v>
      </c>
      <c r="E88" s="22"/>
      <c r="F88" s="22"/>
      <c r="G88" s="35"/>
      <c r="H88" s="36"/>
      <c r="I88" s="217"/>
      <c r="J88" s="66"/>
      <c r="K88" s="126"/>
      <c r="L88" s="70"/>
      <c r="M88" s="177">
        <v>0</v>
      </c>
    </row>
    <row r="89" spans="1:13" x14ac:dyDescent="0.25">
      <c r="A89" s="32">
        <v>7116</v>
      </c>
      <c r="B89" s="35" t="str">
        <f>VLOOKUP(A89,Accounts!A:B,2,FALSE)</f>
        <v>Council Other Benefit - Employer</v>
      </c>
      <c r="C89" s="56"/>
      <c r="D89" s="125" t="s">
        <v>41</v>
      </c>
      <c r="E89" s="22"/>
      <c r="F89" s="22"/>
      <c r="G89" s="35"/>
      <c r="H89" s="36"/>
      <c r="I89" s="217"/>
      <c r="J89" s="66"/>
      <c r="K89" s="126"/>
      <c r="L89" s="70"/>
      <c r="M89" s="177">
        <v>0</v>
      </c>
    </row>
    <row r="90" spans="1:13" x14ac:dyDescent="0.25">
      <c r="A90" s="32">
        <v>7301</v>
      </c>
      <c r="B90" s="35" t="str">
        <f>VLOOKUP(A90,Accounts!A:B,2,FALSE)</f>
        <v>Employment Expense-Interviewing</v>
      </c>
      <c r="C90" s="56"/>
      <c r="D90" s="125" t="s">
        <v>41</v>
      </c>
      <c r="E90" s="22"/>
      <c r="F90" s="22"/>
      <c r="G90" s="35"/>
      <c r="H90" s="36"/>
      <c r="I90" s="217"/>
      <c r="J90" s="66"/>
      <c r="K90" s="126"/>
      <c r="L90" s="70"/>
      <c r="M90" s="177">
        <v>0</v>
      </c>
    </row>
    <row r="91" spans="1:13" x14ac:dyDescent="0.25">
      <c r="A91" s="32">
        <v>7302</v>
      </c>
      <c r="B91" s="35" t="str">
        <f>VLOOKUP(A91,Accounts!A:B,2,FALSE)</f>
        <v>Employment Expense-Relocation</v>
      </c>
      <c r="C91" s="56"/>
      <c r="D91" s="125" t="s">
        <v>41</v>
      </c>
      <c r="E91" s="111"/>
      <c r="F91" s="22"/>
      <c r="G91" s="35"/>
      <c r="H91" s="36"/>
      <c r="I91" s="217"/>
      <c r="J91" s="66"/>
      <c r="K91" s="126"/>
      <c r="L91" s="70"/>
      <c r="M91" s="177">
        <v>0</v>
      </c>
    </row>
    <row r="92" spans="1:13" x14ac:dyDescent="0.25">
      <c r="A92" s="32">
        <v>7303</v>
      </c>
      <c r="B92" s="35" t="str">
        <f>VLOOKUP(A92,Accounts!A:B,2,FALSE)</f>
        <v>Employment Expense-Other</v>
      </c>
      <c r="C92" s="56"/>
      <c r="D92" s="125" t="s">
        <v>41</v>
      </c>
      <c r="E92" s="111"/>
      <c r="F92" s="22"/>
      <c r="G92" s="35"/>
      <c r="H92" s="36"/>
      <c r="I92" s="217"/>
      <c r="J92" s="66"/>
      <c r="K92" s="126"/>
      <c r="L92" s="70"/>
      <c r="M92" s="177">
        <v>0</v>
      </c>
    </row>
    <row r="93" spans="1:13" x14ac:dyDescent="0.25">
      <c r="A93" s="32">
        <v>8003</v>
      </c>
      <c r="B93" s="35" t="str">
        <f>VLOOKUP(A93,Accounts!A:B,2,FALSE)</f>
        <v>Legal Services</v>
      </c>
      <c r="C93" s="56"/>
      <c r="D93" s="35" t="s">
        <v>40</v>
      </c>
      <c r="E93" s="111"/>
      <c r="F93" s="22"/>
      <c r="G93" s="35"/>
      <c r="H93" s="36"/>
      <c r="I93" s="217"/>
      <c r="J93" s="66"/>
      <c r="K93" s="72"/>
      <c r="L93" s="70">
        <v>0</v>
      </c>
      <c r="M93" s="73">
        <v>0</v>
      </c>
    </row>
    <row r="94" spans="1:13" x14ac:dyDescent="0.25">
      <c r="A94" s="32">
        <v>8005</v>
      </c>
      <c r="B94" s="35" t="str">
        <f>VLOOKUP(A94,Accounts!A:B,2,FALSE)</f>
        <v>Fundraising and PR Services</v>
      </c>
      <c r="C94" s="56"/>
      <c r="D94" s="35" t="s">
        <v>40</v>
      </c>
      <c r="E94" s="111"/>
      <c r="F94" s="22"/>
      <c r="G94" s="35"/>
      <c r="H94" s="36"/>
      <c r="I94" s="217"/>
      <c r="J94" s="66"/>
      <c r="K94" s="72"/>
      <c r="L94" s="70"/>
      <c r="M94" s="73">
        <v>0</v>
      </c>
    </row>
    <row r="95" spans="1:13" x14ac:dyDescent="0.25">
      <c r="A95" s="32">
        <v>8006</v>
      </c>
      <c r="B95" s="35" t="str">
        <f>VLOOKUP(A95,Accounts!A:B,2,FALSE)</f>
        <v>Brokerage Services</v>
      </c>
      <c r="C95" s="104"/>
      <c r="D95" s="35" t="s">
        <v>40</v>
      </c>
      <c r="E95" s="105"/>
      <c r="F95" s="111"/>
      <c r="G95" s="35"/>
      <c r="H95" s="36"/>
      <c r="I95" s="217"/>
      <c r="J95" s="66"/>
      <c r="K95" s="72"/>
      <c r="L95" s="70"/>
      <c r="M95" s="73">
        <v>0</v>
      </c>
    </row>
    <row r="96" spans="1:13" x14ac:dyDescent="0.25">
      <c r="A96" s="32">
        <v>8007</v>
      </c>
      <c r="B96" s="35" t="str">
        <f>VLOOKUP(A96,Accounts!A:B,2,FALSE)</f>
        <v>Employment Services</v>
      </c>
      <c r="C96" s="56"/>
      <c r="D96" s="35" t="s">
        <v>40</v>
      </c>
      <c r="E96" s="46"/>
      <c r="F96" s="46"/>
      <c r="G96" s="35"/>
      <c r="H96" s="36"/>
      <c r="I96" s="217"/>
      <c r="J96" s="66"/>
      <c r="K96" s="72"/>
      <c r="L96" s="70"/>
      <c r="M96" s="73">
        <v>0</v>
      </c>
    </row>
    <row r="97" spans="1:13" x14ac:dyDescent="0.25">
      <c r="A97" s="32">
        <v>8008</v>
      </c>
      <c r="B97" s="35" t="str">
        <f>VLOOKUP(A97,Accounts!A:B,2,FALSE)</f>
        <v>Accounting Services</v>
      </c>
      <c r="C97" s="56"/>
      <c r="D97" s="35" t="s">
        <v>40</v>
      </c>
      <c r="E97" s="56"/>
      <c r="F97" s="56"/>
      <c r="G97" s="56"/>
      <c r="H97" s="47"/>
      <c r="I97" s="217"/>
      <c r="J97" s="66"/>
      <c r="K97" s="72"/>
      <c r="L97" s="70"/>
      <c r="M97" s="73">
        <v>0</v>
      </c>
    </row>
    <row r="98" spans="1:13" x14ac:dyDescent="0.25">
      <c r="A98" s="32">
        <v>8009</v>
      </c>
      <c r="B98" s="35" t="str">
        <f>VLOOKUP(A98,Accounts!A:B,2,FALSE)</f>
        <v>Electronic Data Processing Fees</v>
      </c>
      <c r="C98" s="56"/>
      <c r="D98" s="35" t="s">
        <v>40</v>
      </c>
      <c r="E98" s="48"/>
      <c r="F98" s="56"/>
      <c r="G98" s="56"/>
      <c r="H98" s="47"/>
      <c r="I98" s="217"/>
      <c r="J98" s="66"/>
      <c r="K98" s="72"/>
      <c r="L98" s="70"/>
      <c r="M98" s="73">
        <v>0</v>
      </c>
    </row>
    <row r="99" spans="1:13" x14ac:dyDescent="0.25">
      <c r="A99" s="32">
        <v>8010</v>
      </c>
      <c r="B99" s="35" t="str">
        <f>VLOOKUP(A99,Accounts!A:B,2,FALSE)</f>
        <v>Other Professional Services</v>
      </c>
      <c r="C99" s="56"/>
      <c r="D99" s="35" t="s">
        <v>40</v>
      </c>
      <c r="E99" s="48"/>
      <c r="F99" s="56"/>
      <c r="G99" s="56"/>
      <c r="H99" s="47"/>
      <c r="I99" s="217"/>
      <c r="J99" s="66"/>
      <c r="K99" s="72"/>
      <c r="L99" s="70"/>
      <c r="M99" s="73">
        <v>0</v>
      </c>
    </row>
    <row r="100" spans="1:13" x14ac:dyDescent="0.25">
      <c r="A100" s="32">
        <v>8101</v>
      </c>
      <c r="B100" s="35" t="str">
        <f>VLOOKUP(A100,Accounts!A:B,2,FALSE)</f>
        <v>Supplies-Health and Safety</v>
      </c>
      <c r="C100" s="56"/>
      <c r="D100" s="35" t="s">
        <v>40</v>
      </c>
      <c r="E100" s="48"/>
      <c r="F100" s="56"/>
      <c r="G100" s="56"/>
      <c r="H100" s="47"/>
      <c r="I100" s="217"/>
      <c r="J100" s="66"/>
      <c r="K100" s="72"/>
      <c r="L100" s="70"/>
      <c r="M100" s="73">
        <v>0</v>
      </c>
    </row>
    <row r="101" spans="1:13" x14ac:dyDescent="0.25">
      <c r="A101" s="32">
        <v>8103</v>
      </c>
      <c r="B101" s="35" t="str">
        <f>VLOOKUP(A101,Accounts!A:B,2,FALSE)</f>
        <v>Supplies-Program</v>
      </c>
      <c r="C101" s="56"/>
      <c r="D101" s="35" t="s">
        <v>40</v>
      </c>
      <c r="E101" s="48"/>
      <c r="F101" s="56"/>
      <c r="G101" s="56"/>
      <c r="H101" s="47"/>
      <c r="I101" s="217"/>
      <c r="J101" s="66"/>
      <c r="K101" s="72"/>
      <c r="L101" s="70"/>
      <c r="M101" s="73">
        <v>0</v>
      </c>
    </row>
    <row r="102" spans="1:13" x14ac:dyDescent="0.25">
      <c r="A102" s="32">
        <v>8104</v>
      </c>
      <c r="B102" s="35" t="str">
        <f>VLOOKUP(A102,Accounts!A:B,2,FALSE)</f>
        <v>Supplies-Food and Commissary</v>
      </c>
      <c r="C102" s="56"/>
      <c r="D102" s="35" t="s">
        <v>40</v>
      </c>
      <c r="E102" s="48"/>
      <c r="F102" s="56"/>
      <c r="G102" s="56"/>
      <c r="H102" s="47"/>
      <c r="I102" s="217"/>
      <c r="J102" s="66"/>
      <c r="K102" s="72"/>
      <c r="L102" s="70"/>
      <c r="M102" s="73">
        <v>0</v>
      </c>
    </row>
    <row r="103" spans="1:13" x14ac:dyDescent="0.25">
      <c r="A103" s="32">
        <v>8105</v>
      </c>
      <c r="B103" s="35" t="str">
        <f>VLOOKUP(A103,Accounts!A:B,2,FALSE)</f>
        <v>Supplies-Janitorial</v>
      </c>
      <c r="C103" s="56"/>
      <c r="D103" s="35" t="s">
        <v>40</v>
      </c>
      <c r="E103" s="48"/>
      <c r="F103" s="56"/>
      <c r="G103" s="56"/>
      <c r="H103" s="47"/>
      <c r="I103" s="217"/>
      <c r="J103" s="66"/>
      <c r="K103" s="72"/>
      <c r="L103" s="70"/>
      <c r="M103" s="73">
        <v>0</v>
      </c>
    </row>
    <row r="104" spans="1:13" x14ac:dyDescent="0.25">
      <c r="A104" s="32">
        <v>8106</v>
      </c>
      <c r="B104" s="35" t="str">
        <f>VLOOKUP(A104,Accounts!A:B,2,FALSE)</f>
        <v>Supplies-Office</v>
      </c>
      <c r="C104" s="56"/>
      <c r="D104" s="35" t="s">
        <v>40</v>
      </c>
      <c r="E104" s="48"/>
      <c r="F104" s="56"/>
      <c r="G104" s="56"/>
      <c r="H104" s="47"/>
      <c r="I104" s="217"/>
      <c r="J104" s="66"/>
      <c r="K104" s="72"/>
      <c r="L104" s="70"/>
      <c r="M104" s="73">
        <v>0</v>
      </c>
    </row>
    <row r="105" spans="1:13" x14ac:dyDescent="0.25">
      <c r="A105" s="32">
        <v>8108</v>
      </c>
      <c r="B105" s="35" t="str">
        <f>VLOOKUP(A105,Accounts!A:B,2,FALSE)</f>
        <v>Supplies-Catering</v>
      </c>
      <c r="C105" s="56"/>
      <c r="D105" s="35" t="s">
        <v>40</v>
      </c>
      <c r="E105" s="48"/>
      <c r="F105" s="56"/>
      <c r="G105" s="56"/>
      <c r="H105" s="47"/>
      <c r="I105" s="217"/>
      <c r="J105" s="66"/>
      <c r="K105" s="72"/>
      <c r="L105" s="70"/>
      <c r="M105" s="73">
        <v>0</v>
      </c>
    </row>
    <row r="106" spans="1:13" x14ac:dyDescent="0.25">
      <c r="A106" s="32">
        <v>8111</v>
      </c>
      <c r="B106" s="35" t="str">
        <f>VLOOKUP(A106,Accounts!A:B,2,FALSE)</f>
        <v>Supplies-Camp Equipment</v>
      </c>
      <c r="C106" s="56"/>
      <c r="D106" s="35" t="s">
        <v>40</v>
      </c>
      <c r="E106" s="48"/>
      <c r="F106" s="56"/>
      <c r="G106" s="56"/>
      <c r="H106" s="47"/>
      <c r="I106" s="217"/>
      <c r="J106" s="66"/>
      <c r="K106" s="72"/>
      <c r="L106" s="70"/>
      <c r="M106" s="73">
        <v>0</v>
      </c>
    </row>
    <row r="107" spans="1:13" x14ac:dyDescent="0.25">
      <c r="A107" s="32">
        <v>8112</v>
      </c>
      <c r="B107" s="35" t="str">
        <f>VLOOKUP(A107,Accounts!A:B,2,FALSE)</f>
        <v>Supplies-Kitchen</v>
      </c>
      <c r="C107" s="56"/>
      <c r="D107" s="35" t="s">
        <v>40</v>
      </c>
      <c r="E107" s="48"/>
      <c r="F107" s="56"/>
      <c r="G107" s="56"/>
      <c r="H107" s="47"/>
      <c r="I107" s="217"/>
      <c r="J107" s="66"/>
      <c r="K107" s="72"/>
      <c r="L107" s="70"/>
      <c r="M107" s="73">
        <v>0</v>
      </c>
    </row>
    <row r="108" spans="1:13" x14ac:dyDescent="0.25">
      <c r="A108" s="32">
        <v>8131</v>
      </c>
      <c r="B108" s="35" t="str">
        <f>VLOOKUP(A108,Accounts!A:B,2,FALSE)</f>
        <v>Other Supplies</v>
      </c>
      <c r="C108" s="56"/>
      <c r="D108" s="35" t="s">
        <v>40</v>
      </c>
      <c r="E108" s="48"/>
      <c r="F108" s="56"/>
      <c r="G108" s="56"/>
      <c r="H108" s="47"/>
      <c r="I108" s="217"/>
      <c r="J108" s="66"/>
      <c r="K108" s="72"/>
      <c r="L108" s="70"/>
      <c r="M108" s="73">
        <v>0</v>
      </c>
    </row>
    <row r="109" spans="1:13" x14ac:dyDescent="0.25">
      <c r="A109" s="32">
        <v>8201</v>
      </c>
      <c r="B109" s="35" t="str">
        <f>VLOOKUP(A109,Accounts!A:B,2,FALSE)</f>
        <v>Telephone</v>
      </c>
      <c r="C109" s="56"/>
      <c r="D109" s="35" t="s">
        <v>40</v>
      </c>
      <c r="E109" s="48"/>
      <c r="F109" s="56"/>
      <c r="G109" s="56"/>
      <c r="H109" s="47"/>
      <c r="I109" s="217"/>
      <c r="J109" s="66"/>
      <c r="K109" s="72"/>
      <c r="L109" s="70"/>
      <c r="M109" s="73">
        <v>0</v>
      </c>
    </row>
    <row r="110" spans="1:13" x14ac:dyDescent="0.25">
      <c r="A110" s="32">
        <v>8202</v>
      </c>
      <c r="B110" s="35" t="str">
        <f>VLOOKUP(A110,Accounts!A:B,2,FALSE)</f>
        <v>Mobile Device</v>
      </c>
      <c r="C110" s="56"/>
      <c r="D110" s="35" t="s">
        <v>40</v>
      </c>
      <c r="E110" s="48"/>
      <c r="F110" s="56"/>
      <c r="G110" s="56"/>
      <c r="H110" s="47"/>
      <c r="I110" s="217"/>
      <c r="J110" s="66"/>
      <c r="K110" s="72"/>
      <c r="L110" s="70"/>
      <c r="M110" s="73">
        <v>0</v>
      </c>
    </row>
    <row r="111" spans="1:13" x14ac:dyDescent="0.25">
      <c r="A111" s="32">
        <v>8301</v>
      </c>
      <c r="B111" s="35" t="str">
        <f>VLOOKUP(A111,Accounts!A:B,2,FALSE)</f>
        <v>Postage</v>
      </c>
      <c r="C111" s="56"/>
      <c r="D111" s="35" t="s">
        <v>40</v>
      </c>
      <c r="E111" s="48"/>
      <c r="F111" s="56"/>
      <c r="G111" s="56"/>
      <c r="H111" s="47"/>
      <c r="I111" s="217"/>
      <c r="J111" s="66"/>
      <c r="K111" s="72"/>
      <c r="L111" s="70"/>
      <c r="M111" s="73">
        <v>0</v>
      </c>
    </row>
    <row r="112" spans="1:13" x14ac:dyDescent="0.25">
      <c r="A112" s="32">
        <v>8302</v>
      </c>
      <c r="B112" s="35" t="str">
        <f>VLOOKUP(A112,Accounts!A:B,2,FALSE)</f>
        <v>Outgoing Freight Expense</v>
      </c>
      <c r="C112" s="56"/>
      <c r="D112" s="35" t="s">
        <v>40</v>
      </c>
      <c r="E112" s="48"/>
      <c r="F112" s="56"/>
      <c r="G112" s="56"/>
      <c r="H112" s="47"/>
      <c r="I112" s="217"/>
      <c r="J112" s="66"/>
      <c r="K112" s="72"/>
      <c r="L112" s="70"/>
      <c r="M112" s="73">
        <v>0</v>
      </c>
    </row>
    <row r="113" spans="1:13" x14ac:dyDescent="0.25">
      <c r="A113" s="32">
        <v>8303</v>
      </c>
      <c r="B113" s="35" t="str">
        <f>VLOOKUP(A113,Accounts!A:B,2,FALSE)</f>
        <v>Income Freight</v>
      </c>
      <c r="C113" s="56"/>
      <c r="D113" s="35" t="s">
        <v>40</v>
      </c>
      <c r="E113" s="48"/>
      <c r="F113" s="56"/>
      <c r="G113" s="56"/>
      <c r="H113" s="47"/>
      <c r="I113" s="217"/>
      <c r="J113" s="66"/>
      <c r="K113" s="72"/>
      <c r="L113" s="70"/>
      <c r="M113" s="73">
        <v>0</v>
      </c>
    </row>
    <row r="114" spans="1:13" x14ac:dyDescent="0.25">
      <c r="A114" s="32">
        <v>8401</v>
      </c>
      <c r="B114" s="35" t="str">
        <f>VLOOKUP(A114,Accounts!A:B,2,FALSE)</f>
        <v>Office Rent</v>
      </c>
      <c r="C114" s="56"/>
      <c r="D114" s="35" t="s">
        <v>40</v>
      </c>
      <c r="E114" s="48"/>
      <c r="F114" s="56"/>
      <c r="G114" s="56"/>
      <c r="H114" s="47"/>
      <c r="I114" s="217"/>
      <c r="J114" s="66"/>
      <c r="K114" s="72"/>
      <c r="L114" s="70"/>
      <c r="M114" s="73">
        <v>0</v>
      </c>
    </row>
    <row r="115" spans="1:13" x14ac:dyDescent="0.25">
      <c r="A115" s="32">
        <v>8402</v>
      </c>
      <c r="B115" s="35" t="str">
        <f>VLOOKUP(A115,Accounts!A:B,2,FALSE)</f>
        <v>Site of Facility Rental</v>
      </c>
      <c r="C115" s="56"/>
      <c r="D115" s="35" t="s">
        <v>40</v>
      </c>
      <c r="E115" s="48"/>
      <c r="F115" s="56"/>
      <c r="G115" s="56"/>
      <c r="H115" s="47"/>
      <c r="I115" s="217"/>
      <c r="J115" s="66"/>
      <c r="K115" s="72"/>
      <c r="L115" s="70"/>
      <c r="M115" s="73">
        <v>0</v>
      </c>
    </row>
    <row r="116" spans="1:13" x14ac:dyDescent="0.25">
      <c r="A116" s="32">
        <v>8405</v>
      </c>
      <c r="B116" s="35" t="str">
        <f>VLOOKUP(A116,Accounts!A:B,2,FALSE)</f>
        <v>Electricity</v>
      </c>
      <c r="C116" s="56"/>
      <c r="D116" s="35" t="s">
        <v>40</v>
      </c>
      <c r="E116" s="48"/>
      <c r="F116" s="56"/>
      <c r="G116" s="56"/>
      <c r="H116" s="47"/>
      <c r="I116" s="217"/>
      <c r="J116" s="66"/>
      <c r="K116" s="72"/>
      <c r="L116" s="70"/>
      <c r="M116" s="73">
        <v>0</v>
      </c>
    </row>
    <row r="117" spans="1:13" x14ac:dyDescent="0.25">
      <c r="A117" s="32">
        <v>8406</v>
      </c>
      <c r="B117" s="35" t="str">
        <f>VLOOKUP(A117,Accounts!A:B,2,FALSE)</f>
        <v>Gas</v>
      </c>
      <c r="C117" s="56"/>
      <c r="D117" s="35" t="s">
        <v>40</v>
      </c>
      <c r="E117" s="48"/>
      <c r="F117" s="56"/>
      <c r="G117" s="56"/>
      <c r="H117" s="47"/>
      <c r="I117" s="217"/>
      <c r="J117" s="66"/>
      <c r="K117" s="72"/>
      <c r="L117" s="70"/>
      <c r="M117" s="73">
        <v>0</v>
      </c>
    </row>
    <row r="118" spans="1:13" x14ac:dyDescent="0.25">
      <c r="A118" s="32">
        <v>8407</v>
      </c>
      <c r="B118" s="35" t="str">
        <f>VLOOKUP(A118,Accounts!A:B,2,FALSE)</f>
        <v>Heating oil</v>
      </c>
      <c r="C118" s="114"/>
      <c r="D118" s="35" t="s">
        <v>40</v>
      </c>
      <c r="E118" s="48"/>
      <c r="F118" s="56"/>
      <c r="G118" s="56"/>
      <c r="H118" s="47"/>
      <c r="I118" s="217"/>
      <c r="J118" s="66"/>
      <c r="K118" s="72"/>
      <c r="L118" s="70"/>
      <c r="M118" s="73">
        <v>0</v>
      </c>
    </row>
    <row r="119" spans="1:13" x14ac:dyDescent="0.25">
      <c r="A119" s="32">
        <v>8408</v>
      </c>
      <c r="B119" s="35" t="str">
        <f>VLOOKUP(A119,Accounts!A:B,2,FALSE)</f>
        <v>Water &amp; Sewer</v>
      </c>
      <c r="C119" s="113"/>
      <c r="D119" s="35" t="s">
        <v>40</v>
      </c>
      <c r="E119" s="48"/>
      <c r="F119" s="56"/>
      <c r="G119" s="56"/>
      <c r="H119" s="47"/>
      <c r="I119" s="217"/>
      <c r="J119" s="66"/>
      <c r="K119" s="72"/>
      <c r="L119" s="70"/>
      <c r="M119" s="73">
        <v>0</v>
      </c>
    </row>
    <row r="120" spans="1:13" x14ac:dyDescent="0.25">
      <c r="A120" s="32">
        <v>8409</v>
      </c>
      <c r="B120" s="35" t="str">
        <f>VLOOKUP(A120,Accounts!A:B,2,FALSE)</f>
        <v>Cleaning Contract</v>
      </c>
      <c r="C120" s="113"/>
      <c r="D120" s="35" t="s">
        <v>40</v>
      </c>
      <c r="E120" s="48"/>
      <c r="F120" s="56"/>
      <c r="G120" s="56"/>
      <c r="H120" s="47"/>
      <c r="I120" s="217"/>
      <c r="J120" s="66"/>
      <c r="K120" s="72"/>
      <c r="L120" s="70"/>
      <c r="M120" s="73">
        <v>0</v>
      </c>
    </row>
    <row r="121" spans="1:13" x14ac:dyDescent="0.25">
      <c r="A121" s="32">
        <v>8410</v>
      </c>
      <c r="B121" s="35" t="str">
        <f>VLOOKUP(A121,Accounts!A:B,2,FALSE)</f>
        <v>Real Estate Taxes</v>
      </c>
      <c r="C121" s="113"/>
      <c r="D121" s="35" t="s">
        <v>40</v>
      </c>
      <c r="E121" s="48"/>
      <c r="F121" s="56"/>
      <c r="G121" s="56"/>
      <c r="H121" s="47"/>
      <c r="I121" s="217"/>
      <c r="J121" s="66"/>
      <c r="K121" s="72"/>
      <c r="L121" s="70"/>
      <c r="M121" s="73">
        <v>0</v>
      </c>
    </row>
    <row r="122" spans="1:13" x14ac:dyDescent="0.25">
      <c r="A122" s="32">
        <v>8412</v>
      </c>
      <c r="B122" s="35" t="str">
        <f>VLOOKUP(A122,Accounts!A:B,2,FALSE)</f>
        <v>Occupancy Permits</v>
      </c>
      <c r="C122" s="113"/>
      <c r="D122" s="35" t="s">
        <v>40</v>
      </c>
      <c r="E122" s="48"/>
      <c r="F122" s="56"/>
      <c r="G122" s="56"/>
      <c r="H122" s="47"/>
      <c r="I122" s="217"/>
      <c r="J122" s="66"/>
      <c r="K122" s="72"/>
      <c r="L122" s="70"/>
      <c r="M122" s="73">
        <v>0</v>
      </c>
    </row>
    <row r="123" spans="1:13" x14ac:dyDescent="0.25">
      <c r="A123" s="32">
        <v>8413</v>
      </c>
      <c r="B123" s="35" t="str">
        <f>VLOOKUP(A123,Accounts!A:B,2,FALSE)</f>
        <v>Building Supplies</v>
      </c>
      <c r="C123" s="113"/>
      <c r="D123" s="35" t="s">
        <v>40</v>
      </c>
      <c r="E123" s="48"/>
      <c r="F123" s="56"/>
      <c r="G123" s="56"/>
      <c r="H123" s="47"/>
      <c r="I123" s="217"/>
      <c r="J123" s="66"/>
      <c r="K123" s="72"/>
      <c r="L123" s="70"/>
      <c r="M123" s="73">
        <v>0</v>
      </c>
    </row>
    <row r="124" spans="1:13" x14ac:dyDescent="0.25">
      <c r="A124" s="32">
        <v>8414</v>
      </c>
      <c r="B124" s="35" t="str">
        <f>VLOOKUP(A124,Accounts!A:B,2,FALSE)</f>
        <v>Other Occupancy Expenses</v>
      </c>
      <c r="C124" s="113"/>
      <c r="D124" s="35" t="s">
        <v>40</v>
      </c>
      <c r="E124" s="48"/>
      <c r="F124" s="56"/>
      <c r="G124" s="56"/>
      <c r="H124" s="47"/>
      <c r="I124" s="217"/>
      <c r="J124" s="66"/>
      <c r="K124" s="72"/>
      <c r="L124" s="70"/>
      <c r="M124" s="73">
        <v>0</v>
      </c>
    </row>
    <row r="125" spans="1:13" x14ac:dyDescent="0.25">
      <c r="A125" s="254">
        <v>8501</v>
      </c>
      <c r="B125" s="256" t="s">
        <v>350</v>
      </c>
      <c r="C125" s="113"/>
      <c r="D125" s="35"/>
      <c r="E125" s="48" t="s">
        <v>346</v>
      </c>
      <c r="F125" s="257"/>
      <c r="G125" s="258" t="s">
        <v>349</v>
      </c>
      <c r="H125" s="259">
        <f>$C$11-14</f>
        <v>-14</v>
      </c>
      <c r="I125" s="217"/>
      <c r="J125" s="66"/>
      <c r="K125" s="72">
        <f>IF(E125="YES",(C20)*1,"")</f>
        <v>0</v>
      </c>
      <c r="L125" s="70"/>
      <c r="M125" s="73">
        <f>IF(E125="YES",(C21)*1,"")</f>
        <v>0</v>
      </c>
    </row>
    <row r="126" spans="1:13" x14ac:dyDescent="0.25">
      <c r="A126" s="255"/>
      <c r="B126" s="35" t="str">
        <f>VLOOKUP(A125,Accounts!A:B,2,FALSE)</f>
        <v>Rental of Equipment</v>
      </c>
      <c r="C126" s="113"/>
      <c r="D126" s="35" t="s">
        <v>40</v>
      </c>
      <c r="E126" s="48"/>
      <c r="F126" s="56"/>
      <c r="G126" s="56"/>
      <c r="H126" s="47"/>
      <c r="I126" s="217"/>
      <c r="J126" s="66"/>
      <c r="K126" s="72"/>
      <c r="L126" s="70"/>
      <c r="M126" s="73">
        <v>0</v>
      </c>
    </row>
    <row r="127" spans="1:13" x14ac:dyDescent="0.25">
      <c r="A127" s="32">
        <v>8502</v>
      </c>
      <c r="B127" s="35" t="str">
        <f>VLOOKUP(A127,Accounts!A:B,2,FALSE)</f>
        <v>Service Contracts-Office Equip</v>
      </c>
      <c r="C127" s="113"/>
      <c r="D127" s="35" t="s">
        <v>40</v>
      </c>
      <c r="E127" s="48"/>
      <c r="F127" s="56"/>
      <c r="G127" s="56"/>
      <c r="H127" s="47"/>
      <c r="I127" s="217"/>
      <c r="J127" s="66"/>
      <c r="K127" s="72"/>
      <c r="L127" s="70"/>
      <c r="M127" s="73">
        <v>0</v>
      </c>
    </row>
    <row r="128" spans="1:13" x14ac:dyDescent="0.25">
      <c r="A128" s="32">
        <v>8503</v>
      </c>
      <c r="B128" s="35" t="str">
        <f>VLOOKUP(A128,Accounts!A:B,2,FALSE)</f>
        <v>Service Contracts-Computers</v>
      </c>
      <c r="C128" s="113"/>
      <c r="D128" s="35" t="s">
        <v>40</v>
      </c>
      <c r="E128" s="48"/>
      <c r="F128" s="56"/>
      <c r="G128" s="56"/>
      <c r="H128" s="47"/>
      <c r="I128" s="217"/>
      <c r="J128" s="66"/>
      <c r="K128" s="72"/>
      <c r="L128" s="70"/>
      <c r="M128" s="73">
        <v>0</v>
      </c>
    </row>
    <row r="129" spans="1:13" x14ac:dyDescent="0.25">
      <c r="A129" s="32">
        <v>8504</v>
      </c>
      <c r="B129" s="35" t="str">
        <f>VLOOKUP(A129,Accounts!A:B,2,FALSE)</f>
        <v>Service Contracts-Printers</v>
      </c>
      <c r="C129" s="113"/>
      <c r="D129" s="35" t="s">
        <v>40</v>
      </c>
      <c r="E129" s="48"/>
      <c r="F129" s="56"/>
      <c r="G129" s="56"/>
      <c r="H129" s="47"/>
      <c r="I129" s="217"/>
      <c r="J129" s="66"/>
      <c r="K129" s="72"/>
      <c r="L129" s="70"/>
      <c r="M129" s="73">
        <v>0</v>
      </c>
    </row>
    <row r="130" spans="1:13" x14ac:dyDescent="0.25">
      <c r="A130" s="32">
        <v>8507</v>
      </c>
      <c r="B130" s="35" t="str">
        <f>VLOOKUP(A130,Accounts!A:B,2,FALSE)</f>
        <v>Service Contracts-Camp Equip</v>
      </c>
      <c r="C130" s="113"/>
      <c r="D130" s="35" t="s">
        <v>40</v>
      </c>
      <c r="E130" s="48"/>
      <c r="F130" s="56"/>
      <c r="G130" s="56"/>
      <c r="H130" s="47"/>
      <c r="I130" s="217"/>
      <c r="J130" s="66"/>
      <c r="K130" s="72"/>
      <c r="L130" s="70"/>
      <c r="M130" s="73">
        <v>0</v>
      </c>
    </row>
    <row r="131" spans="1:13" x14ac:dyDescent="0.25">
      <c r="A131" s="32">
        <v>8509</v>
      </c>
      <c r="B131" s="35" t="str">
        <f>VLOOKUP(A131,Accounts!A:B,2,FALSE)</f>
        <v>Service Contracts-Security Sys</v>
      </c>
      <c r="C131" s="113"/>
      <c r="D131" s="35" t="s">
        <v>40</v>
      </c>
      <c r="E131" s="48"/>
      <c r="F131" s="56"/>
      <c r="G131" s="56"/>
      <c r="H131" s="47"/>
      <c r="I131" s="217"/>
      <c r="J131" s="66"/>
      <c r="K131" s="72"/>
      <c r="L131" s="70"/>
      <c r="M131" s="73">
        <v>0</v>
      </c>
    </row>
    <row r="132" spans="1:13" x14ac:dyDescent="0.25">
      <c r="A132" s="32">
        <v>8510</v>
      </c>
      <c r="B132" s="35" t="str">
        <f>VLOOKUP(A132,Accounts!A:B,2,FALSE)</f>
        <v>Service Contracts-Fire Detect</v>
      </c>
      <c r="C132" s="113"/>
      <c r="D132" s="35" t="s">
        <v>40</v>
      </c>
      <c r="E132" s="48"/>
      <c r="F132" s="56"/>
      <c r="G132" s="56"/>
      <c r="H132" s="47"/>
      <c r="I132" s="217"/>
      <c r="J132" s="66"/>
      <c r="K132" s="72"/>
      <c r="L132" s="70"/>
      <c r="M132" s="73">
        <v>0</v>
      </c>
    </row>
    <row r="133" spans="1:13" x14ac:dyDescent="0.25">
      <c r="A133" s="32">
        <v>8511</v>
      </c>
      <c r="B133" s="35" t="str">
        <f>VLOOKUP(A133,Accounts!A:B,2,FALSE)</f>
        <v>Service Contracts-Misc</v>
      </c>
      <c r="C133" s="113"/>
      <c r="D133" s="35" t="s">
        <v>40</v>
      </c>
      <c r="E133" s="48"/>
      <c r="F133" s="56"/>
      <c r="G133" s="56"/>
      <c r="H133" s="47"/>
      <c r="I133" s="217"/>
      <c r="J133" s="66"/>
      <c r="K133" s="72"/>
      <c r="L133" s="70"/>
      <c r="M133" s="73">
        <v>0</v>
      </c>
    </row>
    <row r="134" spans="1:13" x14ac:dyDescent="0.25">
      <c r="A134" s="32">
        <v>8521</v>
      </c>
      <c r="B134" s="35" t="str">
        <f>VLOOKUP(A134,Accounts!A:B,2,FALSE)</f>
        <v>New Equipment-Non-depreciable</v>
      </c>
      <c r="C134" s="113"/>
      <c r="D134" s="35" t="s">
        <v>40</v>
      </c>
      <c r="E134" s="48"/>
      <c r="F134" s="56"/>
      <c r="G134" s="56"/>
      <c r="H134" s="47"/>
      <c r="I134" s="217"/>
      <c r="J134" s="66"/>
      <c r="K134" s="72"/>
      <c r="L134" s="70"/>
      <c r="M134" s="73">
        <v>0</v>
      </c>
    </row>
    <row r="135" spans="1:13" x14ac:dyDescent="0.25">
      <c r="A135" s="32">
        <v>8536</v>
      </c>
      <c r="B135" s="35" t="str">
        <f>VLOOKUP(A135,Accounts!A:B,2,FALSE)</f>
        <v>Equipment Lease</v>
      </c>
      <c r="C135" s="113"/>
      <c r="D135" s="35" t="s">
        <v>40</v>
      </c>
      <c r="E135" s="48"/>
      <c r="F135" s="56"/>
      <c r="G135" s="56"/>
      <c r="H135" s="47"/>
      <c r="I135" s="217"/>
      <c r="J135" s="66"/>
      <c r="K135" s="72"/>
      <c r="L135" s="70"/>
      <c r="M135" s="73">
        <v>0</v>
      </c>
    </row>
    <row r="136" spans="1:13" x14ac:dyDescent="0.25">
      <c r="A136" s="32">
        <v>8601</v>
      </c>
      <c r="B136" s="35" t="str">
        <f>VLOOKUP(A136,Accounts!A:B,2,FALSE)</f>
        <v>In-house Printing</v>
      </c>
      <c r="C136" s="113"/>
      <c r="D136" s="35" t="s">
        <v>40</v>
      </c>
      <c r="E136" s="48"/>
      <c r="F136" s="56"/>
      <c r="G136" s="56"/>
      <c r="H136" s="47"/>
      <c r="I136" s="217"/>
      <c r="J136" s="66"/>
      <c r="K136" s="72"/>
      <c r="L136" s="70"/>
      <c r="M136" s="73">
        <v>0</v>
      </c>
    </row>
    <row r="137" spans="1:13" x14ac:dyDescent="0.25">
      <c r="A137" s="32">
        <v>8602</v>
      </c>
      <c r="B137" s="35" t="str">
        <f>VLOOKUP(A137,Accounts!A:B,2,FALSE)</f>
        <v>Artwork</v>
      </c>
      <c r="C137" s="113"/>
      <c r="D137" s="35" t="s">
        <v>40</v>
      </c>
      <c r="E137" s="48"/>
      <c r="F137" s="56"/>
      <c r="G137" s="56"/>
      <c r="H137" s="47"/>
      <c r="I137" s="217"/>
      <c r="J137" s="66"/>
      <c r="K137" s="72"/>
      <c r="L137" s="70"/>
      <c r="M137" s="73">
        <v>0</v>
      </c>
    </row>
    <row r="138" spans="1:13" x14ac:dyDescent="0.25">
      <c r="A138" s="32">
        <v>8603</v>
      </c>
      <c r="B138" s="35" t="str">
        <f>VLOOKUP(A138,Accounts!A:B,2,FALSE)</f>
        <v>Photography</v>
      </c>
      <c r="C138" s="113"/>
      <c r="D138" s="35" t="s">
        <v>40</v>
      </c>
      <c r="E138" s="48"/>
      <c r="F138" s="56"/>
      <c r="G138" s="56"/>
      <c r="H138" s="47"/>
      <c r="I138" s="217"/>
      <c r="J138" s="66"/>
      <c r="K138" s="72"/>
      <c r="L138" s="70"/>
      <c r="M138" s="73">
        <v>0</v>
      </c>
    </row>
    <row r="139" spans="1:13" x14ac:dyDescent="0.25">
      <c r="A139" s="32">
        <v>8605</v>
      </c>
      <c r="B139" s="35" t="str">
        <f>VLOOKUP(A139,Accounts!A:B,2,FALSE)</f>
        <v>Films</v>
      </c>
      <c r="C139" s="113"/>
      <c r="D139" s="35" t="s">
        <v>40</v>
      </c>
      <c r="E139" s="48"/>
      <c r="F139" s="56"/>
      <c r="G139" s="56"/>
      <c r="H139" s="47"/>
      <c r="I139" s="217"/>
      <c r="J139" s="66"/>
      <c r="K139" s="72"/>
      <c r="L139" s="70"/>
      <c r="M139" s="73">
        <v>0</v>
      </c>
    </row>
    <row r="140" spans="1:13" x14ac:dyDescent="0.25">
      <c r="A140" s="32">
        <v>8606</v>
      </c>
      <c r="B140" s="35" t="str">
        <f>VLOOKUP(A140,Accounts!A:B,2,FALSE)</f>
        <v>Subscriptions</v>
      </c>
      <c r="C140" s="113"/>
      <c r="D140" s="35" t="s">
        <v>40</v>
      </c>
      <c r="E140" s="48"/>
      <c r="F140" s="56"/>
      <c r="G140" s="56"/>
      <c r="H140" s="47"/>
      <c r="I140" s="217"/>
      <c r="J140" s="66"/>
      <c r="K140" s="72"/>
      <c r="L140" s="70"/>
      <c r="M140" s="73">
        <v>0</v>
      </c>
    </row>
    <row r="141" spans="1:13" x14ac:dyDescent="0.25">
      <c r="A141" s="32">
        <v>8607</v>
      </c>
      <c r="B141" s="35" t="str">
        <f>VLOOKUP(A141,Accounts!A:B,2,FALSE)</f>
        <v>Publications</v>
      </c>
      <c r="C141" s="113"/>
      <c r="D141" s="35" t="s">
        <v>40</v>
      </c>
      <c r="E141" s="48"/>
      <c r="F141" s="56"/>
      <c r="G141" s="56"/>
      <c r="H141" s="47"/>
      <c r="I141" s="217"/>
      <c r="J141" s="66"/>
      <c r="K141" s="72"/>
      <c r="L141" s="70"/>
      <c r="M141" s="73">
        <v>0</v>
      </c>
    </row>
    <row r="142" spans="1:13" x14ac:dyDescent="0.25">
      <c r="A142" s="32">
        <v>8609</v>
      </c>
      <c r="B142" s="35" t="str">
        <f>VLOOKUP(A142,Accounts!A:B,2,FALSE)</f>
        <v>Outside Printing</v>
      </c>
      <c r="C142" s="113"/>
      <c r="D142" s="35" t="s">
        <v>40</v>
      </c>
      <c r="E142" s="48"/>
      <c r="F142" s="56"/>
      <c r="G142" s="56"/>
      <c r="H142" s="47"/>
      <c r="I142" s="217"/>
      <c r="J142" s="66"/>
      <c r="K142" s="72"/>
      <c r="L142" s="70"/>
      <c r="M142" s="73">
        <v>0</v>
      </c>
    </row>
    <row r="143" spans="1:13" x14ac:dyDescent="0.25">
      <c r="A143" s="32">
        <v>8702</v>
      </c>
      <c r="B143" s="35" t="str">
        <f>VLOOKUP(A143,Accounts!A:B,2,FALSE)</f>
        <v>Gas and Oil</v>
      </c>
      <c r="C143" s="113"/>
      <c r="D143" s="35" t="s">
        <v>40</v>
      </c>
      <c r="E143" s="48"/>
      <c r="F143" s="56"/>
      <c r="G143" s="56"/>
      <c r="H143" s="47"/>
      <c r="I143" s="217"/>
      <c r="J143" s="66"/>
      <c r="K143" s="72"/>
      <c r="L143" s="70"/>
      <c r="M143" s="73">
        <v>0</v>
      </c>
    </row>
    <row r="144" spans="1:13" x14ac:dyDescent="0.25">
      <c r="A144" s="32">
        <v>8703</v>
      </c>
      <c r="B144" s="35" t="str">
        <f>VLOOKUP(A144,Accounts!A:B,2,FALSE)</f>
        <v>Vehicles repairs</v>
      </c>
      <c r="C144" s="113"/>
      <c r="D144" s="35" t="s">
        <v>40</v>
      </c>
      <c r="E144" s="48"/>
      <c r="F144" s="56"/>
      <c r="G144" s="56"/>
      <c r="H144" s="47"/>
      <c r="I144" s="217"/>
      <c r="J144" s="66"/>
      <c r="K144" s="72"/>
      <c r="L144" s="70"/>
      <c r="M144" s="73">
        <v>0</v>
      </c>
    </row>
    <row r="145" spans="1:13" x14ac:dyDescent="0.25">
      <c r="A145" s="32">
        <v>8705</v>
      </c>
      <c r="B145" s="35" t="str">
        <f>VLOOKUP(A145,Accounts!A:B,2,FALSE)</f>
        <v>Vehicles License and Permits</v>
      </c>
      <c r="C145" s="113"/>
      <c r="D145" s="35" t="s">
        <v>40</v>
      </c>
      <c r="E145" s="48"/>
      <c r="F145" s="56"/>
      <c r="G145" s="56"/>
      <c r="H145" s="47"/>
      <c r="I145" s="217"/>
      <c r="J145" s="66"/>
      <c r="K145" s="72"/>
      <c r="L145" s="70"/>
      <c r="M145" s="73">
        <v>0</v>
      </c>
    </row>
    <row r="146" spans="1:13" x14ac:dyDescent="0.25">
      <c r="A146" s="32">
        <v>8706</v>
      </c>
      <c r="B146" s="35" t="str">
        <f>VLOOKUP(A146,Accounts!A:B,2,FALSE)</f>
        <v>Leasing of vehicles</v>
      </c>
      <c r="C146" s="113"/>
      <c r="D146" s="35" t="s">
        <v>40</v>
      </c>
      <c r="E146" s="48"/>
      <c r="F146" s="56"/>
      <c r="G146" s="56"/>
      <c r="H146" s="47"/>
      <c r="I146" s="217"/>
      <c r="J146" s="66"/>
      <c r="K146" s="72"/>
      <c r="L146" s="70"/>
      <c r="M146" s="73">
        <v>0</v>
      </c>
    </row>
    <row r="147" spans="1:13" x14ac:dyDescent="0.25">
      <c r="A147" s="32">
        <v>8707</v>
      </c>
      <c r="B147" s="35" t="str">
        <f>VLOOKUP(A147,Accounts!A:B,2,FALSE)</f>
        <v>Mileage and Allowance</v>
      </c>
      <c r="C147" s="113"/>
      <c r="D147" s="35" t="s">
        <v>40</v>
      </c>
      <c r="E147" s="48"/>
      <c r="F147" s="56"/>
      <c r="G147" s="56"/>
      <c r="H147" s="47"/>
      <c r="I147" s="217"/>
      <c r="J147" s="66"/>
      <c r="K147" s="72"/>
      <c r="L147" s="70"/>
      <c r="M147" s="73">
        <v>0</v>
      </c>
    </row>
    <row r="148" spans="1:13" x14ac:dyDescent="0.25">
      <c r="A148" s="32">
        <v>8708</v>
      </c>
      <c r="B148" s="35" t="str">
        <f>VLOOKUP(A148,Accounts!A:B,2,FALSE)</f>
        <v>Vehicles Tires</v>
      </c>
      <c r="C148" s="113"/>
      <c r="D148" s="35" t="s">
        <v>40</v>
      </c>
      <c r="E148" s="48"/>
      <c r="F148" s="56"/>
      <c r="G148" s="56"/>
      <c r="H148" s="47"/>
      <c r="I148" s="217"/>
      <c r="J148" s="66"/>
      <c r="K148" s="72"/>
      <c r="L148" s="70"/>
      <c r="M148" s="73">
        <v>0</v>
      </c>
    </row>
    <row r="149" spans="1:13" x14ac:dyDescent="0.25">
      <c r="A149" s="32">
        <v>8709</v>
      </c>
      <c r="B149" s="35" t="str">
        <f>VLOOKUP(A149,Accounts!A:B,2,FALSE)</f>
        <v>Hotel, Meals and Incidentals</v>
      </c>
      <c r="C149" s="113"/>
      <c r="D149" s="35" t="s">
        <v>40</v>
      </c>
      <c r="E149" s="48"/>
      <c r="F149" s="56"/>
      <c r="G149" s="56"/>
      <c r="H149" s="47"/>
      <c r="I149" s="217"/>
      <c r="J149" s="66"/>
      <c r="K149" s="72"/>
      <c r="L149" s="70"/>
      <c r="M149" s="73">
        <v>0</v>
      </c>
    </row>
    <row r="150" spans="1:13" x14ac:dyDescent="0.25">
      <c r="A150" s="32">
        <v>8710</v>
      </c>
      <c r="B150" s="35" t="str">
        <f>VLOOKUP(A150,Accounts!A:B,2,FALSE)</f>
        <v>Vehicle Rental</v>
      </c>
      <c r="C150" s="113"/>
      <c r="D150" s="35" t="s">
        <v>40</v>
      </c>
      <c r="E150" s="48"/>
      <c r="F150" s="56"/>
      <c r="G150" s="56"/>
      <c r="H150" s="47"/>
      <c r="I150" s="217"/>
      <c r="J150" s="66"/>
      <c r="K150" s="72"/>
      <c r="L150" s="70"/>
      <c r="M150" s="73">
        <v>0</v>
      </c>
    </row>
    <row r="151" spans="1:13" x14ac:dyDescent="0.25">
      <c r="A151" s="32">
        <v>8711</v>
      </c>
      <c r="B151" s="35" t="str">
        <f>VLOOKUP(A151,Accounts!A:B,2,FALSE)</f>
        <v>Transportation Fares</v>
      </c>
      <c r="C151" s="113"/>
      <c r="D151" s="35" t="s">
        <v>40</v>
      </c>
      <c r="E151" s="48"/>
      <c r="F151" s="56"/>
      <c r="G151" s="56"/>
      <c r="H151" s="47"/>
      <c r="I151" s="217"/>
      <c r="J151" s="66"/>
      <c r="K151" s="72"/>
      <c r="L151" s="70"/>
      <c r="M151" s="73">
        <v>0</v>
      </c>
    </row>
    <row r="152" spans="1:13" x14ac:dyDescent="0.25">
      <c r="A152" s="32">
        <v>8712</v>
      </c>
      <c r="B152" s="35" t="str">
        <f>VLOOKUP(A152,Accounts!A:B,2,FALSE)</f>
        <v>Meals</v>
      </c>
      <c r="C152" s="113"/>
      <c r="D152" s="35" t="s">
        <v>40</v>
      </c>
      <c r="E152" s="48"/>
      <c r="F152" s="56"/>
      <c r="G152" s="56"/>
      <c r="H152" s="47"/>
      <c r="I152" s="217"/>
      <c r="J152" s="66"/>
      <c r="K152" s="72"/>
      <c r="L152" s="70"/>
      <c r="M152" s="73">
        <v>0</v>
      </c>
    </row>
    <row r="153" spans="1:13" x14ac:dyDescent="0.25">
      <c r="A153" s="32">
        <v>8714</v>
      </c>
      <c r="B153" s="35" t="str">
        <f>VLOOKUP(A153,Accounts!A:B,2,FALSE)</f>
        <v>Membership Dues</v>
      </c>
      <c r="C153" s="113"/>
      <c r="D153" s="35" t="s">
        <v>40</v>
      </c>
      <c r="E153" s="48"/>
      <c r="F153" s="56"/>
      <c r="G153" s="56"/>
      <c r="H153" s="47"/>
      <c r="I153" s="217"/>
      <c r="J153" s="66"/>
      <c r="K153" s="72"/>
      <c r="L153" s="70"/>
      <c r="M153" s="73">
        <v>0</v>
      </c>
    </row>
    <row r="154" spans="1:13" x14ac:dyDescent="0.25">
      <c r="A154" s="32">
        <v>8801</v>
      </c>
      <c r="B154" s="35" t="str">
        <f>VLOOKUP(A154,Accounts!A:B,2,FALSE)</f>
        <v>Meeting Space Rental</v>
      </c>
      <c r="C154" s="113"/>
      <c r="D154" s="35" t="s">
        <v>40</v>
      </c>
      <c r="E154" s="48"/>
      <c r="F154" s="56"/>
      <c r="G154" s="56"/>
      <c r="H154" s="47"/>
      <c r="I154" s="217"/>
      <c r="J154" s="66"/>
      <c r="K154" s="72"/>
      <c r="L154" s="70"/>
      <c r="M154" s="73">
        <v>0</v>
      </c>
    </row>
    <row r="155" spans="1:13" x14ac:dyDescent="0.25">
      <c r="A155" s="32">
        <v>8802</v>
      </c>
      <c r="B155" s="35" t="str">
        <f>VLOOKUP(A155,Accounts!A:B,2,FALSE)</f>
        <v>Meeting Supplies</v>
      </c>
      <c r="C155" s="113"/>
      <c r="D155" s="35" t="s">
        <v>40</v>
      </c>
      <c r="E155" s="48"/>
      <c r="F155" s="56"/>
      <c r="G155" s="56"/>
      <c r="H155" s="47"/>
      <c r="I155" s="217"/>
      <c r="J155" s="66"/>
      <c r="K155" s="72"/>
      <c r="L155" s="70"/>
      <c r="M155" s="73">
        <v>0</v>
      </c>
    </row>
    <row r="156" spans="1:13" x14ac:dyDescent="0.25">
      <c r="A156" s="32">
        <v>8803</v>
      </c>
      <c r="B156" s="35" t="str">
        <f>VLOOKUP(A156,Accounts!A:B,2,FALSE)</f>
        <v>Food and Beverage Costs</v>
      </c>
      <c r="C156" s="113"/>
      <c r="D156" s="35" t="s">
        <v>40</v>
      </c>
      <c r="E156" s="48"/>
      <c r="F156" s="56"/>
      <c r="G156" s="56"/>
      <c r="H156" s="47"/>
      <c r="I156" s="217"/>
      <c r="J156" s="66"/>
      <c r="K156" s="72"/>
      <c r="L156" s="70"/>
      <c r="M156" s="73">
        <v>0</v>
      </c>
    </row>
    <row r="157" spans="1:13" x14ac:dyDescent="0.25">
      <c r="A157" s="32">
        <v>8804</v>
      </c>
      <c r="B157" s="35" t="str">
        <f>VLOOKUP(A157,Accounts!A:B,2,FALSE)</f>
        <v>Speaker Fees</v>
      </c>
      <c r="C157" s="113"/>
      <c r="D157" s="35" t="s">
        <v>40</v>
      </c>
      <c r="E157" s="48"/>
      <c r="F157" s="56"/>
      <c r="G157" s="56"/>
      <c r="H157" s="47"/>
      <c r="I157" s="217"/>
      <c r="J157" s="66"/>
      <c r="K157" s="72"/>
      <c r="L157" s="70"/>
      <c r="M157" s="73">
        <v>0</v>
      </c>
    </row>
    <row r="158" spans="1:13" x14ac:dyDescent="0.25">
      <c r="A158" s="32">
        <v>8805</v>
      </c>
      <c r="B158" s="35" t="str">
        <f>VLOOKUP(A158,Accounts!A:B,2,FALSE)</f>
        <v>Registration Fees</v>
      </c>
      <c r="C158" s="113"/>
      <c r="D158" s="35" t="s">
        <v>40</v>
      </c>
      <c r="E158" s="48"/>
      <c r="F158" s="56"/>
      <c r="G158" s="56"/>
      <c r="H158" s="47"/>
      <c r="I158" s="217"/>
      <c r="J158" s="66"/>
      <c r="K158" s="72"/>
      <c r="L158" s="70"/>
      <c r="M158" s="73">
        <v>0</v>
      </c>
    </row>
    <row r="159" spans="1:13" x14ac:dyDescent="0.25">
      <c r="A159" s="32">
        <v>8831</v>
      </c>
      <c r="B159" s="35" t="str">
        <f>VLOOKUP(A159,Accounts!A:B,2,FALSE)</f>
        <v>National Conferences</v>
      </c>
      <c r="C159" s="113"/>
      <c r="D159" s="35" t="s">
        <v>40</v>
      </c>
      <c r="E159" s="48"/>
      <c r="F159" s="56"/>
      <c r="G159" s="56"/>
      <c r="H159" s="47"/>
      <c r="I159" s="217"/>
      <c r="J159" s="66"/>
      <c r="K159" s="72"/>
      <c r="L159" s="70"/>
      <c r="M159" s="73">
        <v>0</v>
      </c>
    </row>
    <row r="160" spans="1:13" x14ac:dyDescent="0.25">
      <c r="A160" s="32">
        <v>8832</v>
      </c>
      <c r="B160" s="35" t="str">
        <f>VLOOKUP(A160,Accounts!A:B,2,FALSE)</f>
        <v>Regional Conferences</v>
      </c>
      <c r="C160" s="113"/>
      <c r="D160" s="35" t="s">
        <v>40</v>
      </c>
      <c r="E160" s="48"/>
      <c r="F160" s="56"/>
      <c r="G160" s="56"/>
      <c r="H160" s="47"/>
      <c r="I160" s="217"/>
      <c r="J160" s="66"/>
      <c r="K160" s="72"/>
      <c r="L160" s="70"/>
      <c r="M160" s="73">
        <v>0</v>
      </c>
    </row>
    <row r="161" spans="1:13" x14ac:dyDescent="0.25">
      <c r="A161" s="32">
        <v>8833</v>
      </c>
      <c r="B161" s="35" t="str">
        <f>VLOOKUP(A161,Accounts!A:B,2,FALSE)</f>
        <v>Local Conferences</v>
      </c>
      <c r="C161" s="113"/>
      <c r="D161" s="35" t="s">
        <v>40</v>
      </c>
      <c r="E161" s="48"/>
      <c r="F161" s="56"/>
      <c r="G161" s="56"/>
      <c r="H161" s="47"/>
      <c r="I161" s="217"/>
      <c r="J161" s="66"/>
      <c r="K161" s="72"/>
      <c r="L161" s="70"/>
      <c r="M161" s="73">
        <v>0</v>
      </c>
    </row>
    <row r="162" spans="1:13" x14ac:dyDescent="0.25">
      <c r="A162" s="32">
        <v>8834</v>
      </c>
      <c r="B162" s="35" t="str">
        <f>VLOOKUP(A162,Accounts!A:B,2,FALSE)</f>
        <v>Other Conferences</v>
      </c>
      <c r="C162" s="113"/>
      <c r="D162" s="35" t="s">
        <v>40</v>
      </c>
      <c r="E162" s="48"/>
      <c r="F162" s="56"/>
      <c r="G162" s="56"/>
      <c r="H162" s="47"/>
      <c r="I162" s="217"/>
      <c r="J162" s="66"/>
      <c r="K162" s="72"/>
      <c r="L162" s="70"/>
      <c r="M162" s="73">
        <v>0</v>
      </c>
    </row>
    <row r="163" spans="1:13" x14ac:dyDescent="0.25">
      <c r="A163" s="32">
        <v>8901</v>
      </c>
      <c r="B163" s="35" t="str">
        <f>VLOOKUP(A163,Accounts!A:B,2,FALSE)</f>
        <v>Individual Assistance-Registration</v>
      </c>
      <c r="C163" s="113"/>
      <c r="D163" s="35" t="s">
        <v>40</v>
      </c>
      <c r="E163" s="48"/>
      <c r="F163" s="56"/>
      <c r="G163" s="56"/>
      <c r="H163" s="47"/>
      <c r="I163" s="217"/>
      <c r="J163" s="66"/>
      <c r="K163" s="72"/>
      <c r="L163" s="70"/>
      <c r="M163" s="73">
        <v>0</v>
      </c>
    </row>
    <row r="164" spans="1:13" x14ac:dyDescent="0.25">
      <c r="A164" s="32">
        <v>8902</v>
      </c>
      <c r="B164" s="35" t="str">
        <f>VLOOKUP(A164,Accounts!A:B,2,FALSE)</f>
        <v>Individual Assistance-Boys‘ Life</v>
      </c>
      <c r="C164" s="113"/>
      <c r="D164" s="35" t="s">
        <v>40</v>
      </c>
      <c r="E164" s="48"/>
      <c r="F164" s="56"/>
      <c r="G164" s="56"/>
      <c r="H164" s="47"/>
      <c r="I164" s="217"/>
      <c r="J164" s="66"/>
      <c r="K164" s="72"/>
      <c r="L164" s="70"/>
      <c r="M164" s="73">
        <v>0</v>
      </c>
    </row>
    <row r="165" spans="1:13" x14ac:dyDescent="0.25">
      <c r="A165" s="32">
        <v>8903</v>
      </c>
      <c r="B165" s="35" t="str">
        <f>VLOOKUP(A165,Accounts!A:B,2,FALSE)</f>
        <v>Individual Assistance-Literature</v>
      </c>
      <c r="C165" s="113"/>
      <c r="D165" s="35" t="s">
        <v>40</v>
      </c>
      <c r="E165" s="48"/>
      <c r="F165" s="56"/>
      <c r="G165" s="56"/>
      <c r="H165" s="47"/>
      <c r="I165" s="217"/>
      <c r="J165" s="66"/>
      <c r="K165" s="72"/>
      <c r="L165" s="70"/>
      <c r="M165" s="73">
        <v>0</v>
      </c>
    </row>
    <row r="166" spans="1:13" x14ac:dyDescent="0.25">
      <c r="A166" s="32">
        <v>8904</v>
      </c>
      <c r="B166" s="35" t="str">
        <f>VLOOKUP(A166,Accounts!A:B,2,FALSE)</f>
        <v>Individual Assistance Scholarships</v>
      </c>
      <c r="C166" s="113"/>
      <c r="D166" s="35" t="s">
        <v>40</v>
      </c>
      <c r="E166" s="48"/>
      <c r="F166" s="56"/>
      <c r="G166" s="56"/>
      <c r="H166" s="47"/>
      <c r="I166" s="217"/>
      <c r="J166" s="66"/>
      <c r="K166" s="72"/>
      <c r="L166" s="70"/>
      <c r="M166" s="73">
        <v>0</v>
      </c>
    </row>
    <row r="167" spans="1:13" x14ac:dyDescent="0.25">
      <c r="A167" s="32">
        <v>8906</v>
      </c>
      <c r="B167" s="35" t="str">
        <f>VLOOKUP(A167,Accounts!A:B,2,FALSE)</f>
        <v>Individual Assistance--Food</v>
      </c>
      <c r="C167" s="113"/>
      <c r="D167" s="35" t="s">
        <v>40</v>
      </c>
      <c r="E167" s="48"/>
      <c r="F167" s="56"/>
      <c r="G167" s="56"/>
      <c r="H167" s="47"/>
      <c r="I167" s="217"/>
      <c r="J167" s="66"/>
      <c r="K167" s="72"/>
      <c r="L167" s="70"/>
      <c r="M167" s="73">
        <v>0</v>
      </c>
    </row>
    <row r="168" spans="1:13" x14ac:dyDescent="0.25">
      <c r="A168" s="32">
        <v>8908</v>
      </c>
      <c r="B168" s="35" t="str">
        <f>VLOOKUP(A168,Accounts!A:B,2,FALSE)</f>
        <v>Individual Assistance-Uniforms</v>
      </c>
      <c r="C168" s="113"/>
      <c r="D168" s="35" t="s">
        <v>40</v>
      </c>
      <c r="E168" s="48"/>
      <c r="F168" s="56"/>
      <c r="G168" s="56"/>
      <c r="H168" s="47"/>
      <c r="I168" s="217"/>
      <c r="J168" s="66"/>
      <c r="K168" s="72"/>
      <c r="L168" s="70"/>
      <c r="M168" s="73">
        <v>0</v>
      </c>
    </row>
    <row r="169" spans="1:13" x14ac:dyDescent="0.25">
      <c r="A169" s="32">
        <v>8909</v>
      </c>
      <c r="B169" s="35" t="str">
        <f>VLOOKUP(A169,Accounts!A:B,2,FALSE)</f>
        <v>Individual Assistance-Transportation</v>
      </c>
      <c r="C169" s="113"/>
      <c r="D169" s="35" t="s">
        <v>40</v>
      </c>
      <c r="E169" s="48"/>
      <c r="F169" s="56"/>
      <c r="G169" s="56"/>
      <c r="H169" s="47"/>
      <c r="I169" s="217"/>
      <c r="J169" s="66"/>
      <c r="K169" s="72"/>
      <c r="L169" s="70"/>
      <c r="M169" s="73">
        <v>0</v>
      </c>
    </row>
    <row r="170" spans="1:13" x14ac:dyDescent="0.25">
      <c r="A170" s="32">
        <v>8910</v>
      </c>
      <c r="B170" s="35" t="str">
        <f>VLOOKUP(A170,Accounts!A:B,2,FALSE)</f>
        <v>Individual Assistance-Camperships</v>
      </c>
      <c r="C170" s="113"/>
      <c r="D170" s="35" t="s">
        <v>40</v>
      </c>
      <c r="E170" s="48"/>
      <c r="F170" s="56"/>
      <c r="G170" s="56"/>
      <c r="H170" s="47"/>
      <c r="I170" s="217"/>
      <c r="J170" s="66"/>
      <c r="K170" s="72"/>
      <c r="L170" s="70"/>
      <c r="M170" s="73">
        <v>0</v>
      </c>
    </row>
    <row r="171" spans="1:13" x14ac:dyDescent="0.25">
      <c r="A171" s="32">
        <v>9151</v>
      </c>
      <c r="B171" s="35" t="str">
        <f>VLOOKUP(A171,Accounts!A:B,2,FALSE)</f>
        <v>Recognitions--Staff</v>
      </c>
      <c r="C171" s="113"/>
      <c r="D171" s="35" t="s">
        <v>40</v>
      </c>
      <c r="E171" s="48"/>
      <c r="F171" s="56"/>
      <c r="G171" s="56"/>
      <c r="H171" s="47"/>
      <c r="I171" s="217"/>
      <c r="J171" s="66"/>
      <c r="K171" s="72"/>
      <c r="L171" s="70"/>
      <c r="M171" s="73">
        <v>0</v>
      </c>
    </row>
    <row r="172" spans="1:13" x14ac:dyDescent="0.25">
      <c r="A172" s="32">
        <v>9152</v>
      </c>
      <c r="B172" s="35" t="str">
        <f>VLOOKUP(A172,Accounts!A:B,2,FALSE)</f>
        <v>Recognitions--Volunteers</v>
      </c>
      <c r="C172" s="113"/>
      <c r="D172" s="35" t="s">
        <v>40</v>
      </c>
      <c r="E172" s="48"/>
      <c r="F172" s="56"/>
      <c r="G172" s="56"/>
      <c r="H172" s="47"/>
      <c r="I172" s="217"/>
      <c r="J172" s="66"/>
      <c r="K172" s="72"/>
      <c r="L172" s="70"/>
      <c r="M172" s="73">
        <v>0</v>
      </c>
    </row>
    <row r="173" spans="1:13" x14ac:dyDescent="0.25">
      <c r="A173" s="32">
        <v>9153</v>
      </c>
      <c r="B173" s="35" t="str">
        <f>VLOOKUP(A173,Accounts!A:B,2,FALSE)</f>
        <v>Recognitions--Youth</v>
      </c>
      <c r="C173" s="113"/>
      <c r="D173" s="35" t="s">
        <v>40</v>
      </c>
      <c r="E173" s="48"/>
      <c r="F173" s="56"/>
      <c r="G173" s="56"/>
      <c r="H173" s="47"/>
      <c r="I173" s="217"/>
      <c r="J173" s="66"/>
      <c r="K173" s="72"/>
      <c r="L173" s="70"/>
      <c r="M173" s="73">
        <v>0</v>
      </c>
    </row>
    <row r="174" spans="1:13" x14ac:dyDescent="0.25">
      <c r="A174" s="32">
        <v>9154</v>
      </c>
      <c r="B174" s="35" t="str">
        <f>VLOOKUP(A174,Accounts!A:B,2,FALSE)</f>
        <v>Recognitions--Fundraising</v>
      </c>
      <c r="C174" s="113"/>
      <c r="D174" s="35" t="s">
        <v>40</v>
      </c>
      <c r="E174" s="48"/>
      <c r="F174" s="56"/>
      <c r="G174" s="56"/>
      <c r="H174" s="47"/>
      <c r="I174" s="217"/>
      <c r="J174" s="66"/>
      <c r="K174" s="72"/>
      <c r="L174" s="70"/>
      <c r="M174" s="73">
        <v>0</v>
      </c>
    </row>
    <row r="175" spans="1:13" x14ac:dyDescent="0.25">
      <c r="A175" s="32">
        <v>9155</v>
      </c>
      <c r="B175" s="35" t="str">
        <f>VLOOKUP(A175,Accounts!A:B,2,FALSE)</f>
        <v>Recognitions--Units</v>
      </c>
      <c r="C175" s="113"/>
      <c r="D175" s="35" t="s">
        <v>40</v>
      </c>
      <c r="E175" s="48"/>
      <c r="F175" s="56"/>
      <c r="G175" s="56"/>
      <c r="H175" s="47"/>
      <c r="I175" s="217"/>
      <c r="J175" s="66"/>
      <c r="K175" s="72"/>
      <c r="L175" s="70"/>
      <c r="M175" s="73">
        <v>0</v>
      </c>
    </row>
    <row r="176" spans="1:13" x14ac:dyDescent="0.25">
      <c r="A176" s="32">
        <v>9156</v>
      </c>
      <c r="B176" s="35" t="str">
        <f>VLOOKUP(A176,Accounts!A:B,2,FALSE)</f>
        <v>Recognitions--Others</v>
      </c>
      <c r="C176" s="113"/>
      <c r="D176" s="35" t="s">
        <v>40</v>
      </c>
      <c r="E176" s="48"/>
      <c r="F176" s="56"/>
      <c r="G176" s="56"/>
      <c r="H176" s="47"/>
      <c r="I176" s="217"/>
      <c r="J176" s="66"/>
      <c r="K176" s="72"/>
      <c r="L176" s="70"/>
      <c r="M176" s="73">
        <v>0</v>
      </c>
    </row>
    <row r="177" spans="1:13" x14ac:dyDescent="0.25">
      <c r="A177" s="32">
        <v>9305</v>
      </c>
      <c r="B177" s="35" t="str">
        <f>VLOOKUP(A177,Accounts!A:B,2,FALSE)</f>
        <v>Insurance-Building &amp; Contents</v>
      </c>
      <c r="C177" s="113"/>
      <c r="D177" s="35" t="s">
        <v>40</v>
      </c>
      <c r="E177" s="48"/>
      <c r="F177" s="56"/>
      <c r="G177" s="56"/>
      <c r="H177" s="47"/>
      <c r="I177" s="217"/>
      <c r="J177" s="66"/>
      <c r="K177" s="72"/>
      <c r="L177" s="70"/>
      <c r="M177" s="73">
        <v>0</v>
      </c>
    </row>
    <row r="178" spans="1:13" x14ac:dyDescent="0.25">
      <c r="A178" s="32">
        <v>9306</v>
      </c>
      <c r="B178" s="35" t="str">
        <f>VLOOKUP(A178,Accounts!A:B,2,FALSE)</f>
        <v>Insurance--Property Floater</v>
      </c>
      <c r="C178" s="113"/>
      <c r="D178" s="35" t="s">
        <v>40</v>
      </c>
      <c r="E178" s="48"/>
      <c r="F178" s="56"/>
      <c r="G178" s="56"/>
      <c r="H178" s="47"/>
      <c r="I178" s="217"/>
      <c r="J178" s="66"/>
      <c r="K178" s="72"/>
      <c r="L178" s="70"/>
      <c r="M178" s="73">
        <v>0</v>
      </c>
    </row>
    <row r="179" spans="1:13" x14ac:dyDescent="0.25">
      <c r="A179" s="32">
        <v>9309</v>
      </c>
      <c r="B179" s="35" t="str">
        <f>VLOOKUP(A179,Accounts!A:B,2,FALSE)</f>
        <v>Insurance-Automobile</v>
      </c>
      <c r="C179" s="113"/>
      <c r="D179" s="35" t="s">
        <v>40</v>
      </c>
      <c r="E179" s="48"/>
      <c r="F179" s="56"/>
      <c r="G179" s="56"/>
      <c r="H179" s="47"/>
      <c r="I179" s="217"/>
      <c r="J179" s="66"/>
      <c r="K179" s="72"/>
      <c r="L179" s="70"/>
      <c r="M179" s="73">
        <v>0</v>
      </c>
    </row>
    <row r="180" spans="1:13" x14ac:dyDescent="0.25">
      <c r="A180" s="32">
        <v>9313</v>
      </c>
      <c r="B180" s="35" t="str">
        <f>VLOOKUP(A180,Accounts!A:B,2,FALSE)</f>
        <v>Insurance--Fidelity Bond</v>
      </c>
      <c r="C180" s="113"/>
      <c r="D180" s="35" t="s">
        <v>40</v>
      </c>
      <c r="E180" s="48"/>
      <c r="F180" s="56"/>
      <c r="G180" s="56"/>
      <c r="H180" s="47"/>
      <c r="I180" s="217"/>
      <c r="J180" s="66"/>
      <c r="K180" s="72"/>
      <c r="L180" s="70"/>
      <c r="M180" s="73">
        <v>0</v>
      </c>
    </row>
    <row r="181" spans="1:13" x14ac:dyDescent="0.25">
      <c r="A181" s="32">
        <v>9315</v>
      </c>
      <c r="B181" s="35" t="str">
        <f>VLOOKUP(A181,Accounts!A:B,2,FALSE)</f>
        <v>Insurance-General Liability</v>
      </c>
      <c r="C181" s="113"/>
      <c r="D181" s="35" t="s">
        <v>40</v>
      </c>
      <c r="E181" s="48"/>
      <c r="F181" s="56"/>
      <c r="G181" s="56"/>
      <c r="H181" s="47"/>
      <c r="I181" s="217"/>
      <c r="J181" s="66"/>
      <c r="K181" s="72"/>
      <c r="L181" s="70"/>
      <c r="M181" s="73">
        <v>0</v>
      </c>
    </row>
    <row r="182" spans="1:13" x14ac:dyDescent="0.25">
      <c r="A182" s="32">
        <v>9316</v>
      </c>
      <c r="B182" s="35" t="str">
        <f>VLOOKUP(A182,Accounts!A:B,2,FALSE)</f>
        <v>Insurance-Directors &amp; Officers</v>
      </c>
      <c r="C182" s="113"/>
      <c r="D182" s="35" t="s">
        <v>40</v>
      </c>
      <c r="E182" s="48"/>
      <c r="F182" s="56"/>
      <c r="G182" s="56"/>
      <c r="H182" s="47"/>
      <c r="I182" s="217"/>
      <c r="J182" s="66"/>
      <c r="K182" s="72"/>
      <c r="L182" s="70"/>
      <c r="M182" s="73">
        <v>0</v>
      </c>
    </row>
    <row r="183" spans="1:13" x14ac:dyDescent="0.25">
      <c r="A183" s="32">
        <v>9322</v>
      </c>
      <c r="B183" s="35" t="str">
        <f>VLOOKUP(A183,Accounts!A:B,2,FALSE)</f>
        <v>Insurance-Participant</v>
      </c>
      <c r="C183" s="113"/>
      <c r="D183" s="35" t="s">
        <v>40</v>
      </c>
      <c r="E183" s="48"/>
      <c r="F183" s="56"/>
      <c r="G183" s="56"/>
      <c r="H183" s="47"/>
      <c r="I183" s="217"/>
      <c r="J183" s="66"/>
      <c r="K183" s="72"/>
      <c r="L183" s="70"/>
      <c r="M183" s="73">
        <v>0</v>
      </c>
    </row>
    <row r="184" spans="1:13" x14ac:dyDescent="0.25">
      <c r="A184" s="32">
        <v>9331</v>
      </c>
      <c r="B184" s="35" t="str">
        <f>VLOOKUP(A184,Accounts!A:B,2,FALSE)</f>
        <v>Insurance--Other</v>
      </c>
      <c r="C184" s="113"/>
      <c r="D184" s="35" t="s">
        <v>40</v>
      </c>
      <c r="E184" s="48"/>
      <c r="F184" s="56"/>
      <c r="G184" s="56"/>
      <c r="H184" s="47"/>
      <c r="I184" s="217"/>
      <c r="J184" s="66"/>
      <c r="K184" s="72"/>
      <c r="L184" s="70"/>
      <c r="M184" s="73">
        <v>0</v>
      </c>
    </row>
    <row r="185" spans="1:13" x14ac:dyDescent="0.25">
      <c r="A185" s="32">
        <v>9402</v>
      </c>
      <c r="B185" s="35" t="str">
        <f>VLOOKUP(A185,Accounts!A:B,2,FALSE)</f>
        <v>Advertising</v>
      </c>
      <c r="C185" s="113"/>
      <c r="D185" s="35" t="s">
        <v>40</v>
      </c>
      <c r="E185" s="48"/>
      <c r="F185" s="56"/>
      <c r="G185" s="56"/>
      <c r="H185" s="47"/>
      <c r="I185" s="217"/>
      <c r="J185" s="66"/>
      <c r="K185" s="72"/>
      <c r="L185" s="70"/>
      <c r="M185" s="73">
        <v>0</v>
      </c>
    </row>
    <row r="186" spans="1:13" x14ac:dyDescent="0.25">
      <c r="A186" s="32">
        <v>9404</v>
      </c>
      <c r="B186" s="35" t="str">
        <f>VLOOKUP(A186,Accounts!A:B,2,FALSE)</f>
        <v>Bank Service Charges</v>
      </c>
      <c r="C186" s="113"/>
      <c r="D186" s="35" t="s">
        <v>40</v>
      </c>
      <c r="E186" s="48"/>
      <c r="F186" s="56"/>
      <c r="G186" s="56"/>
      <c r="H186" s="47"/>
      <c r="I186" s="217"/>
      <c r="J186" s="66"/>
      <c r="K186" s="72"/>
      <c r="L186" s="70"/>
      <c r="M186" s="73">
        <v>0</v>
      </c>
    </row>
    <row r="187" spans="1:13" x14ac:dyDescent="0.25">
      <c r="A187" s="32">
        <v>9412</v>
      </c>
      <c r="B187" s="35" t="str">
        <f>VLOOKUP(A187,Accounts!A:B,2,FALSE)</f>
        <v>Permits</v>
      </c>
      <c r="C187" s="113"/>
      <c r="D187" s="35" t="s">
        <v>40</v>
      </c>
      <c r="E187" s="48"/>
      <c r="F187" s="56"/>
      <c r="G187" s="56"/>
      <c r="H187" s="47"/>
      <c r="I187" s="217"/>
      <c r="J187" s="66"/>
      <c r="K187" s="72"/>
      <c r="L187" s="70"/>
      <c r="M187" s="73">
        <v>0</v>
      </c>
    </row>
    <row r="188" spans="1:13" x14ac:dyDescent="0.25">
      <c r="A188" s="32">
        <v>9417</v>
      </c>
      <c r="B188" s="35" t="s">
        <v>42</v>
      </c>
      <c r="C188" s="113"/>
      <c r="D188" s="35" t="s">
        <v>40</v>
      </c>
      <c r="E188" s="48"/>
      <c r="F188" s="56"/>
      <c r="G188" s="56"/>
      <c r="H188" s="47"/>
      <c r="I188" s="217"/>
      <c r="J188" s="66"/>
      <c r="K188" s="72"/>
      <c r="L188" s="70"/>
      <c r="M188" s="73">
        <v>0</v>
      </c>
    </row>
    <row r="189" spans="1:13" x14ac:dyDescent="0.25">
      <c r="A189" s="32">
        <v>9430</v>
      </c>
      <c r="B189" s="35" t="str">
        <f>VLOOKUP(A189,Accounts!A:B,2,FALSE)</f>
        <v>Gift In-Kind - Unallocated</v>
      </c>
      <c r="C189" s="113"/>
      <c r="D189" s="35" t="s">
        <v>40</v>
      </c>
      <c r="E189" s="48"/>
      <c r="F189" s="56"/>
      <c r="G189" s="56"/>
      <c r="H189" s="47"/>
      <c r="I189" s="217"/>
      <c r="J189" s="66"/>
      <c r="K189" s="72"/>
      <c r="L189" s="70"/>
      <c r="M189" s="73">
        <v>0</v>
      </c>
    </row>
    <row r="190" spans="1:13" x14ac:dyDescent="0.25">
      <c r="A190" s="32">
        <v>9431</v>
      </c>
      <c r="B190" s="35" t="str">
        <f>VLOOKUP(A190,Accounts!A:B,2,FALSE)</f>
        <v>Other Expenses</v>
      </c>
      <c r="C190" s="113"/>
      <c r="D190" s="35" t="s">
        <v>40</v>
      </c>
      <c r="E190" s="48"/>
      <c r="F190" s="56"/>
      <c r="G190" s="56"/>
      <c r="H190" s="47"/>
      <c r="I190" s="217"/>
      <c r="J190" s="66"/>
      <c r="K190" s="72"/>
      <c r="L190" s="70"/>
      <c r="M190" s="73">
        <v>0</v>
      </c>
    </row>
    <row r="191" spans="1:13" x14ac:dyDescent="0.25">
      <c r="A191" s="32">
        <v>9438</v>
      </c>
      <c r="B191" s="35" t="str">
        <f>VLOOKUP(A191,Accounts!A:B,2,FALSE)</f>
        <v>Purchase Discounts</v>
      </c>
      <c r="C191" s="113"/>
      <c r="D191" s="35" t="s">
        <v>40</v>
      </c>
      <c r="E191" s="48"/>
      <c r="F191" s="56"/>
      <c r="G191" s="56"/>
      <c r="H191" s="47"/>
      <c r="I191" s="217"/>
      <c r="J191" s="66"/>
      <c r="K191" s="72"/>
      <c r="L191" s="70"/>
      <c r="M191" s="73">
        <v>0</v>
      </c>
    </row>
    <row r="192" spans="1:13" x14ac:dyDescent="0.25">
      <c r="A192" s="32">
        <v>9691</v>
      </c>
      <c r="B192" s="35" t="str">
        <f>VLOOKUP(A192,Accounts!A:B,2,FALSE)</f>
        <v>National Service Fee</v>
      </c>
      <c r="C192" s="113"/>
      <c r="D192" s="35" t="s">
        <v>40</v>
      </c>
      <c r="E192" s="48"/>
      <c r="F192" s="56"/>
      <c r="G192" s="56"/>
      <c r="H192" s="47"/>
      <c r="I192" s="217"/>
      <c r="J192" s="66"/>
      <c r="K192" s="72"/>
      <c r="L192" s="70"/>
      <c r="M192" s="73">
        <v>0</v>
      </c>
    </row>
    <row r="193" spans="1:14" x14ac:dyDescent="0.25">
      <c r="A193" s="32">
        <v>3900</v>
      </c>
      <c r="B193" s="35" t="str">
        <f>VLOOKUP(A193,Accounts!A:B,2,FALSE)</f>
        <v>Transfer</v>
      </c>
      <c r="C193" s="113"/>
      <c r="D193" s="35" t="s">
        <v>40</v>
      </c>
      <c r="E193" s="48"/>
      <c r="F193" s="56"/>
      <c r="G193" s="56"/>
      <c r="H193" s="47"/>
      <c r="I193" s="217"/>
      <c r="J193" s="66"/>
      <c r="K193" s="72"/>
      <c r="L193" s="70"/>
      <c r="M193" s="73">
        <v>0</v>
      </c>
    </row>
    <row r="194" spans="1:14" x14ac:dyDescent="0.25">
      <c r="A194" s="32"/>
      <c r="B194" s="56" t="s">
        <v>43</v>
      </c>
      <c r="C194" s="113"/>
      <c r="D194" s="35" t="s">
        <v>40</v>
      </c>
      <c r="E194" s="48"/>
      <c r="F194" s="56"/>
      <c r="G194" s="56"/>
      <c r="H194" s="47"/>
      <c r="I194" s="217"/>
      <c r="J194" s="66"/>
      <c r="K194" s="72">
        <f>SUM($K$27:$K$73)*0.05</f>
        <v>0</v>
      </c>
      <c r="L194" s="70"/>
      <c r="M194" s="73">
        <v>0</v>
      </c>
    </row>
    <row r="195" spans="1:14" ht="15.75" thickBot="1" x14ac:dyDescent="0.3">
      <c r="A195" s="179">
        <v>9431</v>
      </c>
      <c r="B195" s="180" t="s">
        <v>348</v>
      </c>
      <c r="C195" s="181"/>
      <c r="D195" s="182">
        <v>0.15</v>
      </c>
      <c r="E195" s="48"/>
      <c r="F195" s="56"/>
      <c r="G195" s="56"/>
      <c r="H195" s="47"/>
      <c r="I195" s="217"/>
      <c r="J195" s="66"/>
      <c r="K195" s="72">
        <f>SUM($K$27:$K$73)*D195</f>
        <v>0</v>
      </c>
      <c r="L195" s="70"/>
      <c r="M195" s="72">
        <f>SUM($M$27:$M$73)*D195</f>
        <v>0</v>
      </c>
    </row>
    <row r="196" spans="1:14" ht="15.75" thickTop="1" x14ac:dyDescent="0.25">
      <c r="A196" s="32"/>
      <c r="B196" s="35" t="e">
        <f>VLOOKUP(A196,Accounts!A:B,2,FALSE)</f>
        <v>#N/A</v>
      </c>
      <c r="C196" s="113"/>
      <c r="D196" s="35" t="s">
        <v>40</v>
      </c>
      <c r="E196" s="48"/>
      <c r="F196" s="56"/>
      <c r="G196" s="56"/>
      <c r="H196" s="47"/>
      <c r="I196" s="217"/>
      <c r="J196" s="66"/>
      <c r="K196" s="72"/>
      <c r="L196" s="70"/>
      <c r="M196" s="73">
        <v>0</v>
      </c>
    </row>
    <row r="197" spans="1:14" x14ac:dyDescent="0.25">
      <c r="A197" s="32"/>
      <c r="B197" s="35" t="e">
        <f>VLOOKUP(A197,Accounts!A:B,2,FALSE)</f>
        <v>#N/A</v>
      </c>
      <c r="C197" s="113"/>
      <c r="D197" s="35" t="s">
        <v>40</v>
      </c>
      <c r="E197" s="48"/>
      <c r="F197" s="56"/>
      <c r="G197" s="56"/>
      <c r="H197" s="47"/>
      <c r="I197" s="217"/>
      <c r="J197" s="66"/>
      <c r="K197" s="72"/>
      <c r="L197" s="70"/>
      <c r="M197" s="73">
        <v>0</v>
      </c>
    </row>
    <row r="198" spans="1:14" x14ac:dyDescent="0.25">
      <c r="A198" s="32"/>
      <c r="B198" s="35" t="e">
        <f>VLOOKUP(A198,Accounts!A:B,2,FALSE)</f>
        <v>#N/A</v>
      </c>
      <c r="D198" s="35" t="s">
        <v>40</v>
      </c>
      <c r="E198" s="48"/>
      <c r="F198" s="56"/>
      <c r="G198" s="56"/>
      <c r="H198" s="47"/>
      <c r="I198" s="217"/>
      <c r="J198" s="69"/>
      <c r="K198" s="124"/>
      <c r="L198" s="71"/>
      <c r="M198" s="73">
        <v>0</v>
      </c>
    </row>
    <row r="199" spans="1:14" ht="15.75" thickBot="1" x14ac:dyDescent="0.3">
      <c r="A199" s="39"/>
      <c r="B199" s="40"/>
      <c r="C199" s="40"/>
      <c r="D199" s="112"/>
      <c r="E199" s="12"/>
      <c r="F199" s="40"/>
      <c r="G199" s="40"/>
      <c r="H199" s="49"/>
      <c r="I199" s="218"/>
      <c r="J199" s="74"/>
      <c r="K199" s="124"/>
      <c r="L199" s="75"/>
      <c r="M199" s="73">
        <v>0</v>
      </c>
    </row>
    <row r="200" spans="1:14" ht="16.5" thickTop="1" thickBot="1" x14ac:dyDescent="0.3">
      <c r="A200" s="225" t="s">
        <v>44</v>
      </c>
      <c r="B200" s="226"/>
      <c r="C200" s="226"/>
      <c r="D200" s="226"/>
      <c r="E200" s="226"/>
      <c r="F200" s="226"/>
      <c r="G200" s="226"/>
      <c r="H200" s="50"/>
      <c r="I200" s="219"/>
      <c r="J200" s="229">
        <f>SUM(K77:K199)</f>
        <v>0</v>
      </c>
      <c r="K200" s="230"/>
      <c r="L200" s="229">
        <f>SUM(M77:M199)</f>
        <v>0</v>
      </c>
      <c r="M200" s="230"/>
      <c r="N200" s="178"/>
    </row>
    <row r="201" spans="1:14" ht="15.75" thickBot="1" x14ac:dyDescent="0.3">
      <c r="A201" s="23"/>
      <c r="B201" s="17"/>
      <c r="C201" s="17"/>
      <c r="D201" s="51"/>
      <c r="E201" s="10"/>
      <c r="F201" s="17"/>
      <c r="G201" s="17"/>
      <c r="H201" s="17"/>
      <c r="I201" s="52"/>
      <c r="J201" s="11"/>
      <c r="K201" s="11"/>
      <c r="L201" s="53"/>
      <c r="M201" s="53"/>
    </row>
    <row r="202" spans="1:14" ht="15.75" thickBot="1" x14ac:dyDescent="0.3">
      <c r="F202" s="233" t="s">
        <v>45</v>
      </c>
      <c r="G202" s="234"/>
      <c r="H202" s="235"/>
      <c r="I202" s="54"/>
      <c r="J202" s="211">
        <f>J74+J200</f>
        <v>0</v>
      </c>
      <c r="K202" s="212"/>
      <c r="L202" s="211">
        <f>L74-L200</f>
        <v>0</v>
      </c>
      <c r="M202" s="213"/>
    </row>
  </sheetData>
  <mergeCells count="34">
    <mergeCell ref="J202:K202"/>
    <mergeCell ref="L202:M202"/>
    <mergeCell ref="A76:H76"/>
    <mergeCell ref="I76:I200"/>
    <mergeCell ref="A19:H19"/>
    <mergeCell ref="A74:F74"/>
    <mergeCell ref="A200:G200"/>
    <mergeCell ref="L74:M74"/>
    <mergeCell ref="J200:K200"/>
    <mergeCell ref="L200:M200"/>
    <mergeCell ref="J74:K74"/>
    <mergeCell ref="F202:H202"/>
    <mergeCell ref="A125:A126"/>
    <mergeCell ref="A12:B12"/>
    <mergeCell ref="A10:B10"/>
    <mergeCell ref="H10:H11"/>
    <mergeCell ref="A18:F18"/>
    <mergeCell ref="K8:M8"/>
    <mergeCell ref="J18:K18"/>
    <mergeCell ref="L18:M18"/>
    <mergeCell ref="C8:F8"/>
    <mergeCell ref="A8:B8"/>
    <mergeCell ref="C14:F14"/>
    <mergeCell ref="A14:B14"/>
    <mergeCell ref="A16:B16"/>
    <mergeCell ref="A11:B11"/>
    <mergeCell ref="C16:E16"/>
    <mergeCell ref="A2:M2"/>
    <mergeCell ref="A3:M3"/>
    <mergeCell ref="C7:F7"/>
    <mergeCell ref="A5:B5"/>
    <mergeCell ref="A7:B7"/>
    <mergeCell ref="K5:M5"/>
    <mergeCell ref="K7:M7"/>
  </mergeCells>
  <conditionalFormatting sqref="A18:F18">
    <cfRule type="expression" dxfId="0" priority="11" stopIfTrue="1">
      <formula>$H$12="&gt;72"</formula>
    </cfRule>
  </conditionalFormatting>
  <dataValidations count="1">
    <dataValidation type="list" allowBlank="1" showInputMessage="1" showErrorMessage="1" sqref="E125" xr:uid="{E18A2BF2-060C-4D23-B8F5-829ADD3549ED}">
      <formula1>"Yes, No"</formula1>
    </dataValidation>
  </dataValidations>
  <pageMargins left="0.7" right="0.7" top="0.75" bottom="0.75" header="0.3" footer="0.3"/>
  <pageSetup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D51F61-4783-4832-93AA-D440C45FB186}">
          <x14:formula1>
            <xm:f>'Data Validation'!$C$1:$C$2</xm:f>
          </x14:formula1>
          <xm:sqref>E77</xm:sqref>
        </x14:dataValidation>
        <x14:dataValidation type="list" allowBlank="1" showInputMessage="1" showErrorMessage="1" xr:uid="{CD464580-7F25-464B-AE9B-08BFA1698022}">
          <x14:formula1>
            <xm:f>'Data Validation'!$C$5:$C$16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A8B4-1785-4919-9AC5-733DD67CF3C3}">
  <dimension ref="A1:J103"/>
  <sheetViews>
    <sheetView topLeftCell="F36" workbookViewId="0">
      <selection activeCell="F70" sqref="F70:J70"/>
    </sheetView>
  </sheetViews>
  <sheetFormatPr defaultRowHeight="15" x14ac:dyDescent="0.25"/>
  <cols>
    <col min="1" max="1" width="42.7109375" hidden="1" customWidth="1"/>
    <col min="2" max="2" width="23.28515625" hidden="1" customWidth="1"/>
    <col min="3" max="3" width="14.7109375" hidden="1" customWidth="1"/>
    <col min="4" max="4" width="20.5703125" hidden="1" customWidth="1"/>
    <col min="5" max="5" width="0" hidden="1" customWidth="1"/>
    <col min="6" max="6" width="42.7109375" customWidth="1"/>
    <col min="7" max="7" width="23.28515625" customWidth="1"/>
    <col min="8" max="8" width="8.7109375" bestFit="1" customWidth="1"/>
    <col min="9" max="10" width="14.7109375" customWidth="1"/>
  </cols>
  <sheetData>
    <row r="1" spans="1:10" x14ac:dyDescent="0.25">
      <c r="A1" s="236" t="s">
        <v>46</v>
      </c>
      <c r="B1" s="237"/>
      <c r="C1" s="237"/>
      <c r="D1" s="238"/>
      <c r="F1" s="245" t="s">
        <v>47</v>
      </c>
      <c r="G1" s="246"/>
      <c r="H1" s="246"/>
      <c r="I1" s="246"/>
      <c r="J1" s="247"/>
    </row>
    <row r="2" spans="1:10" x14ac:dyDescent="0.25">
      <c r="A2" s="251" t="s">
        <v>48</v>
      </c>
      <c r="B2" s="252"/>
      <c r="C2" s="252"/>
      <c r="D2" s="253"/>
      <c r="F2" s="242" t="str">
        <f>'Budget Template Sheet'!B101</f>
        <v>Supplies-Program</v>
      </c>
      <c r="G2" s="243"/>
      <c r="H2" s="243"/>
      <c r="I2" s="243"/>
      <c r="J2" s="244"/>
    </row>
    <row r="3" spans="1:10" x14ac:dyDescent="0.25">
      <c r="A3" s="80" t="s">
        <v>49</v>
      </c>
      <c r="B3" s="79" t="s">
        <v>50</v>
      </c>
      <c r="C3" s="79" t="s">
        <v>51</v>
      </c>
      <c r="D3" s="81" t="s">
        <v>52</v>
      </c>
      <c r="F3" s="84" t="s">
        <v>53</v>
      </c>
      <c r="G3" s="83" t="s">
        <v>54</v>
      </c>
      <c r="H3" s="83" t="s">
        <v>55</v>
      </c>
      <c r="I3" s="83" t="s">
        <v>56</v>
      </c>
      <c r="J3" s="85" t="s">
        <v>57</v>
      </c>
    </row>
    <row r="4" spans="1:10" x14ac:dyDescent="0.25">
      <c r="A4" s="91"/>
      <c r="B4" s="92"/>
      <c r="C4" s="93">
        <v>0</v>
      </c>
      <c r="D4" s="94"/>
      <c r="F4" s="91"/>
      <c r="G4" s="92"/>
      <c r="H4" s="92"/>
      <c r="I4" s="93"/>
      <c r="J4" s="86">
        <f>H4*I4</f>
        <v>0</v>
      </c>
    </row>
    <row r="5" spans="1:10" x14ac:dyDescent="0.25">
      <c r="A5" s="91"/>
      <c r="B5" s="92"/>
      <c r="C5" s="93">
        <v>0</v>
      </c>
      <c r="D5" s="94"/>
      <c r="F5" s="91"/>
      <c r="G5" s="92"/>
      <c r="H5" s="92"/>
      <c r="I5" s="93">
        <v>0</v>
      </c>
      <c r="J5" s="86">
        <f t="shared" ref="J5:J18" si="0">H5*I5</f>
        <v>0</v>
      </c>
    </row>
    <row r="6" spans="1:10" x14ac:dyDescent="0.25">
      <c r="A6" s="91"/>
      <c r="B6" s="92"/>
      <c r="C6" s="93">
        <v>0</v>
      </c>
      <c r="D6" s="94"/>
      <c r="F6" s="91"/>
      <c r="G6" s="92"/>
      <c r="H6" s="92"/>
      <c r="I6" s="93">
        <v>0</v>
      </c>
      <c r="J6" s="86">
        <f t="shared" si="0"/>
        <v>0</v>
      </c>
    </row>
    <row r="7" spans="1:10" x14ac:dyDescent="0.25">
      <c r="A7" s="91"/>
      <c r="B7" s="92"/>
      <c r="C7" s="93">
        <v>0</v>
      </c>
      <c r="D7" s="94"/>
      <c r="F7" s="91"/>
      <c r="G7" s="92"/>
      <c r="H7" s="92"/>
      <c r="I7" s="93">
        <v>0</v>
      </c>
      <c r="J7" s="86">
        <f t="shared" si="0"/>
        <v>0</v>
      </c>
    </row>
    <row r="8" spans="1:10" x14ac:dyDescent="0.25">
      <c r="A8" s="91"/>
      <c r="B8" s="92"/>
      <c r="C8" s="93">
        <v>0</v>
      </c>
      <c r="D8" s="94"/>
      <c r="F8" s="91"/>
      <c r="G8" s="92"/>
      <c r="H8" s="92"/>
      <c r="I8" s="93">
        <v>0</v>
      </c>
      <c r="J8" s="86">
        <f t="shared" si="0"/>
        <v>0</v>
      </c>
    </row>
    <row r="9" spans="1:10" x14ac:dyDescent="0.25">
      <c r="A9" s="91"/>
      <c r="B9" s="92"/>
      <c r="C9" s="93">
        <v>0</v>
      </c>
      <c r="D9" s="94"/>
      <c r="F9" s="91"/>
      <c r="G9" s="92"/>
      <c r="H9" s="92"/>
      <c r="I9" s="93">
        <v>0</v>
      </c>
      <c r="J9" s="86">
        <f t="shared" si="0"/>
        <v>0</v>
      </c>
    </row>
    <row r="10" spans="1:10" x14ac:dyDescent="0.25">
      <c r="A10" s="91"/>
      <c r="B10" s="92"/>
      <c r="C10" s="93">
        <v>0</v>
      </c>
      <c r="D10" s="94"/>
      <c r="F10" s="91"/>
      <c r="G10" s="92"/>
      <c r="H10" s="92"/>
      <c r="I10" s="93">
        <v>0</v>
      </c>
      <c r="J10" s="86">
        <f t="shared" si="0"/>
        <v>0</v>
      </c>
    </row>
    <row r="11" spans="1:10" x14ac:dyDescent="0.25">
      <c r="A11" s="91"/>
      <c r="B11" s="92"/>
      <c r="C11" s="93">
        <v>0</v>
      </c>
      <c r="D11" s="94"/>
      <c r="F11" s="91"/>
      <c r="G11" s="92"/>
      <c r="H11" s="92"/>
      <c r="I11" s="93">
        <v>0</v>
      </c>
      <c r="J11" s="86">
        <f t="shared" si="0"/>
        <v>0</v>
      </c>
    </row>
    <row r="12" spans="1:10" x14ac:dyDescent="0.25">
      <c r="A12" s="91"/>
      <c r="B12" s="92"/>
      <c r="C12" s="93">
        <v>0</v>
      </c>
      <c r="D12" s="94"/>
      <c r="F12" s="91"/>
      <c r="G12" s="92"/>
      <c r="H12" s="92"/>
      <c r="I12" s="93">
        <v>0</v>
      </c>
      <c r="J12" s="86">
        <f t="shared" si="0"/>
        <v>0</v>
      </c>
    </row>
    <row r="13" spans="1:10" x14ac:dyDescent="0.25">
      <c r="A13" s="91"/>
      <c r="B13" s="92"/>
      <c r="C13" s="93">
        <v>0</v>
      </c>
      <c r="D13" s="94"/>
      <c r="F13" s="91"/>
      <c r="G13" s="92"/>
      <c r="H13" s="92"/>
      <c r="I13" s="93">
        <v>0</v>
      </c>
      <c r="J13" s="86">
        <f t="shared" si="0"/>
        <v>0</v>
      </c>
    </row>
    <row r="14" spans="1:10" x14ac:dyDescent="0.25">
      <c r="A14" s="91"/>
      <c r="B14" s="92"/>
      <c r="C14" s="93">
        <v>0</v>
      </c>
      <c r="D14" s="94"/>
      <c r="F14" s="91"/>
      <c r="G14" s="92"/>
      <c r="H14" s="92"/>
      <c r="I14" s="93">
        <v>0</v>
      </c>
      <c r="J14" s="86">
        <f t="shared" si="0"/>
        <v>0</v>
      </c>
    </row>
    <row r="15" spans="1:10" x14ac:dyDescent="0.25">
      <c r="A15" s="91"/>
      <c r="B15" s="92"/>
      <c r="C15" s="93">
        <v>0</v>
      </c>
      <c r="D15" s="94"/>
      <c r="F15" s="91"/>
      <c r="G15" s="92"/>
      <c r="H15" s="92"/>
      <c r="I15" s="93">
        <v>0</v>
      </c>
      <c r="J15" s="86">
        <f t="shared" si="0"/>
        <v>0</v>
      </c>
    </row>
    <row r="16" spans="1:10" x14ac:dyDescent="0.25">
      <c r="A16" s="91"/>
      <c r="B16" s="92"/>
      <c r="C16" s="93">
        <v>0</v>
      </c>
      <c r="D16" s="94"/>
      <c r="F16" s="91"/>
      <c r="G16" s="92"/>
      <c r="H16" s="92"/>
      <c r="I16" s="93">
        <v>0</v>
      </c>
      <c r="J16" s="86">
        <f t="shared" si="0"/>
        <v>0</v>
      </c>
    </row>
    <row r="17" spans="1:10" x14ac:dyDescent="0.25">
      <c r="A17" s="91"/>
      <c r="B17" s="92"/>
      <c r="C17" s="93">
        <v>0</v>
      </c>
      <c r="D17" s="94"/>
      <c r="F17" s="91"/>
      <c r="G17" s="92"/>
      <c r="H17" s="92"/>
      <c r="I17" s="93">
        <v>0</v>
      </c>
      <c r="J17" s="86">
        <f t="shared" si="0"/>
        <v>0</v>
      </c>
    </row>
    <row r="18" spans="1:10" ht="15.75" thickBot="1" x14ac:dyDescent="0.3">
      <c r="A18" s="95"/>
      <c r="B18" s="96"/>
      <c r="C18" s="97">
        <v>0</v>
      </c>
      <c r="D18" s="98"/>
      <c r="F18" s="99"/>
      <c r="G18" s="100"/>
      <c r="H18" s="100"/>
      <c r="I18" s="101">
        <v>0</v>
      </c>
      <c r="J18" s="87">
        <f t="shared" si="0"/>
        <v>0</v>
      </c>
    </row>
    <row r="19" spans="1:10" x14ac:dyDescent="0.25">
      <c r="A19" s="239" t="s">
        <v>58</v>
      </c>
      <c r="B19" s="240"/>
      <c r="C19" s="240"/>
      <c r="D19" s="241"/>
      <c r="F19" s="248" t="str">
        <f>'Budget Template Sheet'!B102</f>
        <v>Supplies-Food and Commissary</v>
      </c>
      <c r="G19" s="249"/>
      <c r="H19" s="249"/>
      <c r="I19" s="249"/>
      <c r="J19" s="250"/>
    </row>
    <row r="20" spans="1:10" x14ac:dyDescent="0.25">
      <c r="A20" s="80" t="s">
        <v>50</v>
      </c>
      <c r="B20" s="79" t="s">
        <v>59</v>
      </c>
      <c r="C20" s="79" t="s">
        <v>60</v>
      </c>
      <c r="D20" s="81" t="s">
        <v>52</v>
      </c>
      <c r="F20" s="84" t="s">
        <v>53</v>
      </c>
      <c r="G20" s="83" t="s">
        <v>54</v>
      </c>
      <c r="H20" s="83" t="s">
        <v>55</v>
      </c>
      <c r="I20" s="83" t="s">
        <v>56</v>
      </c>
      <c r="J20" s="85" t="s">
        <v>57</v>
      </c>
    </row>
    <row r="21" spans="1:10" x14ac:dyDescent="0.25">
      <c r="A21" s="91"/>
      <c r="B21" s="92"/>
      <c r="C21" s="93">
        <v>0</v>
      </c>
      <c r="D21" s="94"/>
      <c r="F21" s="91"/>
      <c r="G21" s="92"/>
      <c r="H21" s="92"/>
      <c r="I21" s="93">
        <v>0</v>
      </c>
      <c r="J21" s="86">
        <f>H21*I21</f>
        <v>0</v>
      </c>
    </row>
    <row r="22" spans="1:10" x14ac:dyDescent="0.25">
      <c r="A22" s="91"/>
      <c r="B22" s="92"/>
      <c r="C22" s="93">
        <v>0</v>
      </c>
      <c r="D22" s="94"/>
      <c r="F22" s="91"/>
      <c r="G22" s="92"/>
      <c r="H22" s="92"/>
      <c r="I22" s="93">
        <v>0</v>
      </c>
      <c r="J22" s="86">
        <f t="shared" ref="J22:J35" si="1">H22*I22</f>
        <v>0</v>
      </c>
    </row>
    <row r="23" spans="1:10" x14ac:dyDescent="0.25">
      <c r="A23" s="91"/>
      <c r="B23" s="92"/>
      <c r="C23" s="93">
        <v>0</v>
      </c>
      <c r="D23" s="94"/>
      <c r="F23" s="91"/>
      <c r="G23" s="92"/>
      <c r="H23" s="92"/>
      <c r="I23" s="93">
        <v>0</v>
      </c>
      <c r="J23" s="86">
        <f t="shared" si="1"/>
        <v>0</v>
      </c>
    </row>
    <row r="24" spans="1:10" x14ac:dyDescent="0.25">
      <c r="A24" s="91"/>
      <c r="B24" s="92"/>
      <c r="C24" s="93">
        <v>0</v>
      </c>
      <c r="D24" s="94"/>
      <c r="F24" s="91"/>
      <c r="G24" s="92"/>
      <c r="H24" s="92"/>
      <c r="I24" s="93">
        <v>0</v>
      </c>
      <c r="J24" s="86">
        <f t="shared" si="1"/>
        <v>0</v>
      </c>
    </row>
    <row r="25" spans="1:10" x14ac:dyDescent="0.25">
      <c r="A25" s="91"/>
      <c r="B25" s="92"/>
      <c r="C25" s="93">
        <v>0</v>
      </c>
      <c r="D25" s="94"/>
      <c r="F25" s="91"/>
      <c r="G25" s="92"/>
      <c r="H25" s="92"/>
      <c r="I25" s="93">
        <v>0</v>
      </c>
      <c r="J25" s="86">
        <f t="shared" si="1"/>
        <v>0</v>
      </c>
    </row>
    <row r="26" spans="1:10" x14ac:dyDescent="0.25">
      <c r="A26" s="91"/>
      <c r="B26" s="92"/>
      <c r="C26" s="93">
        <v>0</v>
      </c>
      <c r="D26" s="94"/>
      <c r="F26" s="91"/>
      <c r="G26" s="92"/>
      <c r="H26" s="92"/>
      <c r="I26" s="93">
        <v>0</v>
      </c>
      <c r="J26" s="86">
        <f t="shared" si="1"/>
        <v>0</v>
      </c>
    </row>
    <row r="27" spans="1:10" x14ac:dyDescent="0.25">
      <c r="A27" s="91"/>
      <c r="B27" s="92"/>
      <c r="C27" s="93">
        <v>0</v>
      </c>
      <c r="D27" s="94"/>
      <c r="F27" s="91"/>
      <c r="G27" s="92"/>
      <c r="H27" s="92"/>
      <c r="I27" s="93">
        <v>0</v>
      </c>
      <c r="J27" s="86">
        <f t="shared" si="1"/>
        <v>0</v>
      </c>
    </row>
    <row r="28" spans="1:10" x14ac:dyDescent="0.25">
      <c r="A28" s="91"/>
      <c r="B28" s="92"/>
      <c r="C28" s="93">
        <v>0</v>
      </c>
      <c r="D28" s="94"/>
      <c r="F28" s="91"/>
      <c r="G28" s="92"/>
      <c r="H28" s="92"/>
      <c r="I28" s="93">
        <v>0</v>
      </c>
      <c r="J28" s="86">
        <f t="shared" si="1"/>
        <v>0</v>
      </c>
    </row>
    <row r="29" spans="1:10" x14ac:dyDescent="0.25">
      <c r="A29" s="91"/>
      <c r="B29" s="92"/>
      <c r="C29" s="93">
        <v>0</v>
      </c>
      <c r="D29" s="94"/>
      <c r="F29" s="91"/>
      <c r="G29" s="92"/>
      <c r="H29" s="92"/>
      <c r="I29" s="93">
        <v>0</v>
      </c>
      <c r="J29" s="86">
        <f t="shared" si="1"/>
        <v>0</v>
      </c>
    </row>
    <row r="30" spans="1:10" x14ac:dyDescent="0.25">
      <c r="A30" s="91"/>
      <c r="B30" s="92"/>
      <c r="C30" s="93">
        <v>0</v>
      </c>
      <c r="D30" s="94"/>
      <c r="F30" s="91"/>
      <c r="G30" s="92"/>
      <c r="H30" s="92"/>
      <c r="I30" s="93">
        <v>0</v>
      </c>
      <c r="J30" s="86">
        <f t="shared" si="1"/>
        <v>0</v>
      </c>
    </row>
    <row r="31" spans="1:10" x14ac:dyDescent="0.25">
      <c r="A31" s="91"/>
      <c r="B31" s="92"/>
      <c r="C31" s="93">
        <v>0</v>
      </c>
      <c r="D31" s="94"/>
      <c r="F31" s="91"/>
      <c r="G31" s="92"/>
      <c r="H31" s="92"/>
      <c r="I31" s="93">
        <v>0</v>
      </c>
      <c r="J31" s="86">
        <f t="shared" si="1"/>
        <v>0</v>
      </c>
    </row>
    <row r="32" spans="1:10" x14ac:dyDescent="0.25">
      <c r="A32" s="91"/>
      <c r="B32" s="92"/>
      <c r="C32" s="93">
        <v>0</v>
      </c>
      <c r="D32" s="94"/>
      <c r="F32" s="91"/>
      <c r="G32" s="92"/>
      <c r="H32" s="92"/>
      <c r="I32" s="93">
        <v>0</v>
      </c>
      <c r="J32" s="86">
        <f t="shared" si="1"/>
        <v>0</v>
      </c>
    </row>
    <row r="33" spans="1:10" x14ac:dyDescent="0.25">
      <c r="A33" s="91"/>
      <c r="B33" s="92"/>
      <c r="C33" s="93">
        <v>0</v>
      </c>
      <c r="D33" s="94"/>
      <c r="F33" s="91"/>
      <c r="G33" s="92"/>
      <c r="H33" s="92"/>
      <c r="I33" s="93">
        <v>0</v>
      </c>
      <c r="J33" s="86">
        <f t="shared" si="1"/>
        <v>0</v>
      </c>
    </row>
    <row r="34" spans="1:10" x14ac:dyDescent="0.25">
      <c r="A34" s="91"/>
      <c r="B34" s="92"/>
      <c r="C34" s="93">
        <v>0</v>
      </c>
      <c r="D34" s="94"/>
      <c r="F34" s="91"/>
      <c r="G34" s="92"/>
      <c r="H34" s="92"/>
      <c r="I34" s="93">
        <v>0</v>
      </c>
      <c r="J34" s="86">
        <f t="shared" si="1"/>
        <v>0</v>
      </c>
    </row>
    <row r="35" spans="1:10" ht="15.75" thickBot="1" x14ac:dyDescent="0.3">
      <c r="A35" s="99"/>
      <c r="B35" s="100"/>
      <c r="C35" s="101">
        <v>0</v>
      </c>
      <c r="D35" s="102"/>
      <c r="F35" s="99"/>
      <c r="G35" s="100"/>
      <c r="H35" s="100"/>
      <c r="I35" s="101">
        <v>0</v>
      </c>
      <c r="J35" s="87">
        <f t="shared" si="1"/>
        <v>0</v>
      </c>
    </row>
    <row r="36" spans="1:10" x14ac:dyDescent="0.25">
      <c r="F36" s="248" t="str">
        <f>'Budget Template Sheet'!B104</f>
        <v>Supplies-Office</v>
      </c>
      <c r="G36" s="249"/>
      <c r="H36" s="249"/>
      <c r="I36" s="249"/>
      <c r="J36" s="250"/>
    </row>
    <row r="37" spans="1:10" x14ac:dyDescent="0.25">
      <c r="F37" s="84" t="s">
        <v>53</v>
      </c>
      <c r="G37" s="83" t="s">
        <v>54</v>
      </c>
      <c r="H37" s="83" t="s">
        <v>55</v>
      </c>
      <c r="I37" s="83" t="s">
        <v>56</v>
      </c>
      <c r="J37" s="85" t="s">
        <v>57</v>
      </c>
    </row>
    <row r="38" spans="1:10" x14ac:dyDescent="0.25">
      <c r="F38" s="91"/>
      <c r="G38" s="92"/>
      <c r="H38" s="92"/>
      <c r="I38" s="93">
        <v>0</v>
      </c>
      <c r="J38" s="86">
        <f>H38*I38</f>
        <v>0</v>
      </c>
    </row>
    <row r="39" spans="1:10" x14ac:dyDescent="0.25">
      <c r="F39" s="91"/>
      <c r="G39" s="92"/>
      <c r="H39" s="92"/>
      <c r="I39" s="93">
        <v>0</v>
      </c>
      <c r="J39" s="86">
        <f t="shared" ref="J39:J52" si="2">H39*I39</f>
        <v>0</v>
      </c>
    </row>
    <row r="40" spans="1:10" x14ac:dyDescent="0.25">
      <c r="F40" s="91"/>
      <c r="G40" s="92"/>
      <c r="H40" s="92"/>
      <c r="I40" s="93">
        <v>0</v>
      </c>
      <c r="J40" s="86">
        <f t="shared" si="2"/>
        <v>0</v>
      </c>
    </row>
    <row r="41" spans="1:10" x14ac:dyDescent="0.25">
      <c r="F41" s="91"/>
      <c r="G41" s="92"/>
      <c r="H41" s="92"/>
      <c r="I41" s="93">
        <v>0</v>
      </c>
      <c r="J41" s="86">
        <f t="shared" si="2"/>
        <v>0</v>
      </c>
    </row>
    <row r="42" spans="1:10" x14ac:dyDescent="0.25">
      <c r="F42" s="91"/>
      <c r="G42" s="92"/>
      <c r="H42" s="92"/>
      <c r="I42" s="93">
        <v>0</v>
      </c>
      <c r="J42" s="86">
        <f t="shared" si="2"/>
        <v>0</v>
      </c>
    </row>
    <row r="43" spans="1:10" x14ac:dyDescent="0.25">
      <c r="F43" s="91"/>
      <c r="G43" s="92"/>
      <c r="H43" s="92"/>
      <c r="I43" s="93">
        <v>0</v>
      </c>
      <c r="J43" s="86">
        <f t="shared" si="2"/>
        <v>0</v>
      </c>
    </row>
    <row r="44" spans="1:10" x14ac:dyDescent="0.25">
      <c r="F44" s="91"/>
      <c r="G44" s="92"/>
      <c r="H44" s="92"/>
      <c r="I44" s="93">
        <v>0</v>
      </c>
      <c r="J44" s="86">
        <f t="shared" si="2"/>
        <v>0</v>
      </c>
    </row>
    <row r="45" spans="1:10" x14ac:dyDescent="0.25">
      <c r="F45" s="91"/>
      <c r="G45" s="92"/>
      <c r="H45" s="92"/>
      <c r="I45" s="93">
        <v>0</v>
      </c>
      <c r="J45" s="86">
        <f t="shared" si="2"/>
        <v>0</v>
      </c>
    </row>
    <row r="46" spans="1:10" x14ac:dyDescent="0.25">
      <c r="F46" s="91"/>
      <c r="G46" s="92"/>
      <c r="H46" s="92"/>
      <c r="I46" s="93">
        <v>0</v>
      </c>
      <c r="J46" s="86">
        <f t="shared" si="2"/>
        <v>0</v>
      </c>
    </row>
    <row r="47" spans="1:10" x14ac:dyDescent="0.25">
      <c r="F47" s="91"/>
      <c r="G47" s="92"/>
      <c r="H47" s="92"/>
      <c r="I47" s="93">
        <v>0</v>
      </c>
      <c r="J47" s="86">
        <f t="shared" si="2"/>
        <v>0</v>
      </c>
    </row>
    <row r="48" spans="1:10" x14ac:dyDescent="0.25">
      <c r="F48" s="91"/>
      <c r="G48" s="92"/>
      <c r="H48" s="92"/>
      <c r="I48" s="93">
        <v>0</v>
      </c>
      <c r="J48" s="86">
        <f t="shared" si="2"/>
        <v>0</v>
      </c>
    </row>
    <row r="49" spans="6:10" x14ac:dyDescent="0.25">
      <c r="F49" s="91"/>
      <c r="G49" s="92"/>
      <c r="H49" s="92"/>
      <c r="I49" s="93">
        <v>0</v>
      </c>
      <c r="J49" s="86">
        <f t="shared" si="2"/>
        <v>0</v>
      </c>
    </row>
    <row r="50" spans="6:10" x14ac:dyDescent="0.25">
      <c r="F50" s="91"/>
      <c r="G50" s="92"/>
      <c r="H50" s="92"/>
      <c r="I50" s="93">
        <v>0</v>
      </c>
      <c r="J50" s="86">
        <f t="shared" si="2"/>
        <v>0</v>
      </c>
    </row>
    <row r="51" spans="6:10" x14ac:dyDescent="0.25">
      <c r="F51" s="91"/>
      <c r="G51" s="92"/>
      <c r="H51" s="92"/>
      <c r="I51" s="93">
        <v>0</v>
      </c>
      <c r="J51" s="86">
        <f t="shared" si="2"/>
        <v>0</v>
      </c>
    </row>
    <row r="52" spans="6:10" ht="15.75" thickBot="1" x14ac:dyDescent="0.3">
      <c r="F52" s="99"/>
      <c r="G52" s="100"/>
      <c r="H52" s="100"/>
      <c r="I52" s="101">
        <v>0</v>
      </c>
      <c r="J52" s="87">
        <f t="shared" si="2"/>
        <v>0</v>
      </c>
    </row>
    <row r="53" spans="6:10" x14ac:dyDescent="0.25">
      <c r="F53" s="248" t="str">
        <f>'Budget Template Sheet'!B108</f>
        <v>Other Supplies</v>
      </c>
      <c r="G53" s="249"/>
      <c r="H53" s="249"/>
      <c r="I53" s="249"/>
      <c r="J53" s="250"/>
    </row>
    <row r="54" spans="6:10" x14ac:dyDescent="0.25">
      <c r="F54" s="84" t="s">
        <v>53</v>
      </c>
      <c r="G54" s="83" t="s">
        <v>54</v>
      </c>
      <c r="H54" s="83" t="s">
        <v>55</v>
      </c>
      <c r="I54" s="83" t="s">
        <v>56</v>
      </c>
      <c r="J54" s="85" t="s">
        <v>57</v>
      </c>
    </row>
    <row r="55" spans="6:10" x14ac:dyDescent="0.25">
      <c r="F55" s="91"/>
      <c r="G55" s="92"/>
      <c r="H55" s="92"/>
      <c r="I55" s="93">
        <v>0</v>
      </c>
      <c r="J55" s="86">
        <f>H55*I55</f>
        <v>0</v>
      </c>
    </row>
    <row r="56" spans="6:10" x14ac:dyDescent="0.25">
      <c r="F56" s="91"/>
      <c r="G56" s="92"/>
      <c r="H56" s="92"/>
      <c r="I56" s="93">
        <v>0</v>
      </c>
      <c r="J56" s="86">
        <f t="shared" ref="J56:J69" si="3">H56*I56</f>
        <v>0</v>
      </c>
    </row>
    <row r="57" spans="6:10" x14ac:dyDescent="0.25">
      <c r="F57" s="91"/>
      <c r="G57" s="92"/>
      <c r="H57" s="92"/>
      <c r="I57" s="93">
        <v>0</v>
      </c>
      <c r="J57" s="86">
        <f t="shared" si="3"/>
        <v>0</v>
      </c>
    </row>
    <row r="58" spans="6:10" x14ac:dyDescent="0.25">
      <c r="F58" s="91"/>
      <c r="G58" s="92"/>
      <c r="H58" s="92"/>
      <c r="I58" s="93">
        <v>0</v>
      </c>
      <c r="J58" s="86">
        <f t="shared" si="3"/>
        <v>0</v>
      </c>
    </row>
    <row r="59" spans="6:10" x14ac:dyDescent="0.25">
      <c r="F59" s="91"/>
      <c r="G59" s="92"/>
      <c r="H59" s="92"/>
      <c r="I59" s="93">
        <v>0</v>
      </c>
      <c r="J59" s="86">
        <f t="shared" si="3"/>
        <v>0</v>
      </c>
    </row>
    <row r="60" spans="6:10" x14ac:dyDescent="0.25">
      <c r="F60" s="91"/>
      <c r="G60" s="92"/>
      <c r="H60" s="92"/>
      <c r="I60" s="93">
        <v>0</v>
      </c>
      <c r="J60" s="86">
        <f t="shared" si="3"/>
        <v>0</v>
      </c>
    </row>
    <row r="61" spans="6:10" x14ac:dyDescent="0.25">
      <c r="F61" s="91"/>
      <c r="G61" s="92"/>
      <c r="H61" s="92"/>
      <c r="I61" s="93">
        <v>0</v>
      </c>
      <c r="J61" s="86">
        <f t="shared" si="3"/>
        <v>0</v>
      </c>
    </row>
    <row r="62" spans="6:10" x14ac:dyDescent="0.25">
      <c r="F62" s="91"/>
      <c r="G62" s="92"/>
      <c r="H62" s="92"/>
      <c r="I62" s="93">
        <v>0</v>
      </c>
      <c r="J62" s="86">
        <f t="shared" si="3"/>
        <v>0</v>
      </c>
    </row>
    <row r="63" spans="6:10" x14ac:dyDescent="0.25">
      <c r="F63" s="91"/>
      <c r="G63" s="92"/>
      <c r="H63" s="92"/>
      <c r="I63" s="93">
        <v>0</v>
      </c>
      <c r="J63" s="86">
        <f t="shared" si="3"/>
        <v>0</v>
      </c>
    </row>
    <row r="64" spans="6:10" x14ac:dyDescent="0.25">
      <c r="F64" s="91"/>
      <c r="G64" s="92"/>
      <c r="H64" s="92"/>
      <c r="I64" s="93">
        <v>0</v>
      </c>
      <c r="J64" s="86">
        <f t="shared" si="3"/>
        <v>0</v>
      </c>
    </row>
    <row r="65" spans="6:10" x14ac:dyDescent="0.25">
      <c r="F65" s="91"/>
      <c r="G65" s="92"/>
      <c r="H65" s="92"/>
      <c r="I65" s="93">
        <v>0</v>
      </c>
      <c r="J65" s="86">
        <f t="shared" si="3"/>
        <v>0</v>
      </c>
    </row>
    <row r="66" spans="6:10" x14ac:dyDescent="0.25">
      <c r="F66" s="91"/>
      <c r="G66" s="92"/>
      <c r="H66" s="92"/>
      <c r="I66" s="93">
        <v>0</v>
      </c>
      <c r="J66" s="86">
        <f t="shared" si="3"/>
        <v>0</v>
      </c>
    </row>
    <row r="67" spans="6:10" x14ac:dyDescent="0.25">
      <c r="F67" s="91"/>
      <c r="G67" s="92"/>
      <c r="H67" s="92"/>
      <c r="I67" s="93">
        <v>0</v>
      </c>
      <c r="J67" s="86">
        <f t="shared" si="3"/>
        <v>0</v>
      </c>
    </row>
    <row r="68" spans="6:10" x14ac:dyDescent="0.25">
      <c r="F68" s="91"/>
      <c r="G68" s="92"/>
      <c r="H68" s="92"/>
      <c r="I68" s="93">
        <v>0</v>
      </c>
      <c r="J68" s="86">
        <f t="shared" si="3"/>
        <v>0</v>
      </c>
    </row>
    <row r="69" spans="6:10" ht="15.75" thickBot="1" x14ac:dyDescent="0.3">
      <c r="F69" s="99"/>
      <c r="G69" s="100"/>
      <c r="H69" s="100"/>
      <c r="I69" s="101">
        <v>0</v>
      </c>
      <c r="J69" s="87">
        <f t="shared" si="3"/>
        <v>0</v>
      </c>
    </row>
    <row r="70" spans="6:10" x14ac:dyDescent="0.25">
      <c r="F70" s="248" t="str">
        <f>'Budget Template Sheet'!$B$172</f>
        <v>Recognitions--Volunteers</v>
      </c>
      <c r="G70" s="249"/>
      <c r="H70" s="249"/>
      <c r="I70" s="249"/>
      <c r="J70" s="250"/>
    </row>
    <row r="71" spans="6:10" x14ac:dyDescent="0.25">
      <c r="F71" s="84" t="s">
        <v>53</v>
      </c>
      <c r="G71" s="83" t="s">
        <v>54</v>
      </c>
      <c r="H71" s="83" t="s">
        <v>55</v>
      </c>
      <c r="I71" s="83" t="s">
        <v>56</v>
      </c>
      <c r="J71" s="85" t="s">
        <v>57</v>
      </c>
    </row>
    <row r="72" spans="6:10" x14ac:dyDescent="0.25">
      <c r="F72" s="91"/>
      <c r="G72" s="92"/>
      <c r="H72" s="92"/>
      <c r="I72" s="93">
        <v>0</v>
      </c>
      <c r="J72" s="86">
        <f>H72*I72</f>
        <v>0</v>
      </c>
    </row>
    <row r="73" spans="6:10" x14ac:dyDescent="0.25">
      <c r="F73" s="91"/>
      <c r="G73" s="92"/>
      <c r="H73" s="92"/>
      <c r="I73" s="93">
        <v>0</v>
      </c>
      <c r="J73" s="86">
        <f t="shared" ref="J73:J86" si="4">H73*I73</f>
        <v>0</v>
      </c>
    </row>
    <row r="74" spans="6:10" x14ac:dyDescent="0.25">
      <c r="F74" s="91"/>
      <c r="G74" s="92"/>
      <c r="H74" s="92"/>
      <c r="I74" s="93">
        <v>0</v>
      </c>
      <c r="J74" s="86">
        <f t="shared" si="4"/>
        <v>0</v>
      </c>
    </row>
    <row r="75" spans="6:10" x14ac:dyDescent="0.25">
      <c r="F75" s="91"/>
      <c r="G75" s="92"/>
      <c r="H75" s="92"/>
      <c r="I75" s="93">
        <v>0</v>
      </c>
      <c r="J75" s="86">
        <f t="shared" si="4"/>
        <v>0</v>
      </c>
    </row>
    <row r="76" spans="6:10" x14ac:dyDescent="0.25">
      <c r="F76" s="91"/>
      <c r="G76" s="92"/>
      <c r="H76" s="92"/>
      <c r="I76" s="93">
        <v>0</v>
      </c>
      <c r="J76" s="86">
        <f t="shared" si="4"/>
        <v>0</v>
      </c>
    </row>
    <row r="77" spans="6:10" x14ac:dyDescent="0.25">
      <c r="F77" s="91"/>
      <c r="G77" s="92"/>
      <c r="H77" s="92"/>
      <c r="I77" s="93">
        <v>0</v>
      </c>
      <c r="J77" s="86">
        <f t="shared" si="4"/>
        <v>0</v>
      </c>
    </row>
    <row r="78" spans="6:10" x14ac:dyDescent="0.25">
      <c r="F78" s="91"/>
      <c r="G78" s="92"/>
      <c r="H78" s="92"/>
      <c r="I78" s="93">
        <v>0</v>
      </c>
      <c r="J78" s="86">
        <f t="shared" si="4"/>
        <v>0</v>
      </c>
    </row>
    <row r="79" spans="6:10" x14ac:dyDescent="0.25">
      <c r="F79" s="91"/>
      <c r="G79" s="92"/>
      <c r="H79" s="92"/>
      <c r="I79" s="93">
        <v>0</v>
      </c>
      <c r="J79" s="86">
        <f t="shared" si="4"/>
        <v>0</v>
      </c>
    </row>
    <row r="80" spans="6:10" x14ac:dyDescent="0.25">
      <c r="F80" s="91"/>
      <c r="G80" s="92"/>
      <c r="H80" s="92"/>
      <c r="I80" s="93">
        <v>0</v>
      </c>
      <c r="J80" s="86">
        <f t="shared" si="4"/>
        <v>0</v>
      </c>
    </row>
    <row r="81" spans="6:10" x14ac:dyDescent="0.25">
      <c r="F81" s="91"/>
      <c r="G81" s="92"/>
      <c r="H81" s="92"/>
      <c r="I81" s="93">
        <v>0</v>
      </c>
      <c r="J81" s="86">
        <f t="shared" si="4"/>
        <v>0</v>
      </c>
    </row>
    <row r="82" spans="6:10" x14ac:dyDescent="0.25">
      <c r="F82" s="91"/>
      <c r="G82" s="92"/>
      <c r="H82" s="92"/>
      <c r="I82" s="93">
        <v>0</v>
      </c>
      <c r="J82" s="86">
        <f t="shared" si="4"/>
        <v>0</v>
      </c>
    </row>
    <row r="83" spans="6:10" x14ac:dyDescent="0.25">
      <c r="F83" s="91"/>
      <c r="G83" s="92"/>
      <c r="H83" s="92"/>
      <c r="I83" s="93">
        <v>0</v>
      </c>
      <c r="J83" s="86">
        <f t="shared" si="4"/>
        <v>0</v>
      </c>
    </row>
    <row r="84" spans="6:10" x14ac:dyDescent="0.25">
      <c r="F84" s="91"/>
      <c r="G84" s="92"/>
      <c r="H84" s="92"/>
      <c r="I84" s="93">
        <v>0</v>
      </c>
      <c r="J84" s="86">
        <f t="shared" si="4"/>
        <v>0</v>
      </c>
    </row>
    <row r="85" spans="6:10" x14ac:dyDescent="0.25">
      <c r="F85" s="91"/>
      <c r="G85" s="92"/>
      <c r="H85" s="92"/>
      <c r="I85" s="93">
        <v>0</v>
      </c>
      <c r="J85" s="86">
        <f t="shared" si="4"/>
        <v>0</v>
      </c>
    </row>
    <row r="86" spans="6:10" ht="15.75" thickBot="1" x14ac:dyDescent="0.3">
      <c r="F86" s="99"/>
      <c r="G86" s="100"/>
      <c r="H86" s="100"/>
      <c r="I86" s="101">
        <v>0</v>
      </c>
      <c r="J86" s="87">
        <f t="shared" si="4"/>
        <v>0</v>
      </c>
    </row>
    <row r="87" spans="6:10" x14ac:dyDescent="0.25">
      <c r="F87" s="248" t="str">
        <f>'Budget Template Sheet'!$B$173</f>
        <v>Recognitions--Youth</v>
      </c>
      <c r="G87" s="249"/>
      <c r="H87" s="249"/>
      <c r="I87" s="249"/>
      <c r="J87" s="250"/>
    </row>
    <row r="88" spans="6:10" x14ac:dyDescent="0.25">
      <c r="F88" s="84" t="s">
        <v>53</v>
      </c>
      <c r="G88" s="83" t="s">
        <v>54</v>
      </c>
      <c r="H88" s="83" t="s">
        <v>55</v>
      </c>
      <c r="I88" s="83" t="s">
        <v>56</v>
      </c>
      <c r="J88" s="85" t="s">
        <v>57</v>
      </c>
    </row>
    <row r="89" spans="6:10" x14ac:dyDescent="0.25">
      <c r="F89" s="91"/>
      <c r="G89" s="92"/>
      <c r="H89" s="92"/>
      <c r="I89" s="93">
        <v>0</v>
      </c>
      <c r="J89" s="86">
        <f>H89*I89</f>
        <v>0</v>
      </c>
    </row>
    <row r="90" spans="6:10" x14ac:dyDescent="0.25">
      <c r="F90" s="91"/>
      <c r="G90" s="92"/>
      <c r="H90" s="92"/>
      <c r="I90" s="93">
        <v>0</v>
      </c>
      <c r="J90" s="86">
        <f t="shared" ref="J90:J103" si="5">H90*I90</f>
        <v>0</v>
      </c>
    </row>
    <row r="91" spans="6:10" x14ac:dyDescent="0.25">
      <c r="F91" s="91"/>
      <c r="G91" s="92"/>
      <c r="H91" s="92"/>
      <c r="I91" s="93">
        <v>0</v>
      </c>
      <c r="J91" s="86">
        <f t="shared" si="5"/>
        <v>0</v>
      </c>
    </row>
    <row r="92" spans="6:10" x14ac:dyDescent="0.25">
      <c r="F92" s="91"/>
      <c r="G92" s="92"/>
      <c r="H92" s="92"/>
      <c r="I92" s="93">
        <v>0</v>
      </c>
      <c r="J92" s="86">
        <f t="shared" si="5"/>
        <v>0</v>
      </c>
    </row>
    <row r="93" spans="6:10" x14ac:dyDescent="0.25">
      <c r="F93" s="91"/>
      <c r="G93" s="92"/>
      <c r="H93" s="92"/>
      <c r="I93" s="93">
        <v>0</v>
      </c>
      <c r="J93" s="86">
        <f t="shared" si="5"/>
        <v>0</v>
      </c>
    </row>
    <row r="94" spans="6:10" x14ac:dyDescent="0.25">
      <c r="F94" s="91"/>
      <c r="G94" s="92"/>
      <c r="H94" s="92"/>
      <c r="I94" s="93">
        <v>0</v>
      </c>
      <c r="J94" s="86">
        <f t="shared" si="5"/>
        <v>0</v>
      </c>
    </row>
    <row r="95" spans="6:10" x14ac:dyDescent="0.25">
      <c r="F95" s="91"/>
      <c r="G95" s="92"/>
      <c r="H95" s="92"/>
      <c r="I95" s="93">
        <v>0</v>
      </c>
      <c r="J95" s="86">
        <f t="shared" si="5"/>
        <v>0</v>
      </c>
    </row>
    <row r="96" spans="6:10" x14ac:dyDescent="0.25">
      <c r="F96" s="91"/>
      <c r="G96" s="92"/>
      <c r="H96" s="92"/>
      <c r="I96" s="93">
        <v>0</v>
      </c>
      <c r="J96" s="86">
        <f t="shared" si="5"/>
        <v>0</v>
      </c>
    </row>
    <row r="97" spans="6:10" x14ac:dyDescent="0.25">
      <c r="F97" s="91"/>
      <c r="G97" s="92"/>
      <c r="H97" s="92"/>
      <c r="I97" s="93">
        <v>0</v>
      </c>
      <c r="J97" s="86">
        <f t="shared" si="5"/>
        <v>0</v>
      </c>
    </row>
    <row r="98" spans="6:10" x14ac:dyDescent="0.25">
      <c r="F98" s="91"/>
      <c r="G98" s="92"/>
      <c r="H98" s="92"/>
      <c r="I98" s="93">
        <v>0</v>
      </c>
      <c r="J98" s="86">
        <f t="shared" si="5"/>
        <v>0</v>
      </c>
    </row>
    <row r="99" spans="6:10" x14ac:dyDescent="0.25">
      <c r="F99" s="91"/>
      <c r="G99" s="92"/>
      <c r="H99" s="92"/>
      <c r="I99" s="93">
        <v>0</v>
      </c>
      <c r="J99" s="86">
        <f t="shared" si="5"/>
        <v>0</v>
      </c>
    </row>
    <row r="100" spans="6:10" x14ac:dyDescent="0.25">
      <c r="F100" s="91"/>
      <c r="G100" s="92"/>
      <c r="H100" s="92"/>
      <c r="I100" s="93">
        <v>0</v>
      </c>
      <c r="J100" s="86">
        <f t="shared" si="5"/>
        <v>0</v>
      </c>
    </row>
    <row r="101" spans="6:10" x14ac:dyDescent="0.25">
      <c r="F101" s="91"/>
      <c r="G101" s="92"/>
      <c r="H101" s="92"/>
      <c r="I101" s="93">
        <v>0</v>
      </c>
      <c r="J101" s="86">
        <f t="shared" si="5"/>
        <v>0</v>
      </c>
    </row>
    <row r="102" spans="6:10" x14ac:dyDescent="0.25">
      <c r="F102" s="91"/>
      <c r="G102" s="92"/>
      <c r="H102" s="92"/>
      <c r="I102" s="93">
        <v>0</v>
      </c>
      <c r="J102" s="86">
        <f t="shared" si="5"/>
        <v>0</v>
      </c>
    </row>
    <row r="103" spans="6:10" ht="15.75" thickBot="1" x14ac:dyDescent="0.3">
      <c r="F103" s="99"/>
      <c r="G103" s="100"/>
      <c r="H103" s="100"/>
      <c r="I103" s="101">
        <v>0</v>
      </c>
      <c r="J103" s="87">
        <f t="shared" si="5"/>
        <v>0</v>
      </c>
    </row>
  </sheetData>
  <mergeCells count="10">
    <mergeCell ref="F36:J36"/>
    <mergeCell ref="F53:J53"/>
    <mergeCell ref="F70:J70"/>
    <mergeCell ref="F87:J87"/>
    <mergeCell ref="A2:D2"/>
    <mergeCell ref="A1:D1"/>
    <mergeCell ref="A19:D19"/>
    <mergeCell ref="F2:J2"/>
    <mergeCell ref="F1:J1"/>
    <mergeCell ref="F19:J1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EE098A-C450-492F-90A7-5D82A3EAA2E5}">
          <x14:formula1>
            <xm:f>'Data Validation'!$C$1:$C$2</xm:f>
          </x14:formula1>
          <xm:sqref>D4:D18 D21:D35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343C-1AEB-46CB-8BE3-8C6789376457}">
  <dimension ref="A1"/>
  <sheetViews>
    <sheetView workbookViewId="0">
      <selection activeCell="P14" sqref="P14"/>
    </sheetView>
  </sheetViews>
  <sheetFormatPr defaultRowHeight="15" x14ac:dyDescent="0.25"/>
  <sheetData/>
  <sheetProtection algorithmName="SHA-512" hashValue="wzs/L1lJt3HkTmJNoxxrsRRa3OLwUoWGbVNECsnHxBbmkhkeuU+ywyKUMaj4MaLlHD70IVz5H0ctI4YVKnFtog==" saltValue="bWlqIByAEBcrWPxbjNfoo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E052-2B64-471E-8209-6B36B46A3A9B}">
  <dimension ref="A1:T425"/>
  <sheetViews>
    <sheetView zoomScaleNormal="100" workbookViewId="0"/>
  </sheetViews>
  <sheetFormatPr defaultRowHeight="15" x14ac:dyDescent="0.25"/>
  <cols>
    <col min="2" max="2" width="5.85546875" customWidth="1"/>
    <col min="3" max="3" width="8.140625" customWidth="1"/>
    <col min="4" max="4" width="7.42578125" customWidth="1"/>
    <col min="5" max="5" width="6" style="123" customWidth="1"/>
    <col min="6" max="6" width="53.85546875" bestFit="1" customWidth="1"/>
    <col min="7" max="7" width="36.28515625" customWidth="1"/>
  </cols>
  <sheetData>
    <row r="1" spans="1:20" ht="16.5" thickTop="1" thickBot="1" x14ac:dyDescent="0.3">
      <c r="A1" s="59" t="s">
        <v>61</v>
      </c>
      <c r="B1" s="59" t="s">
        <v>62</v>
      </c>
      <c r="C1" s="59" t="s">
        <v>63</v>
      </c>
      <c r="D1" s="59" t="s">
        <v>64</v>
      </c>
      <c r="E1" s="120" t="s">
        <v>65</v>
      </c>
      <c r="F1" s="59" t="s">
        <v>66</v>
      </c>
      <c r="G1" s="59" t="s">
        <v>67</v>
      </c>
      <c r="H1" s="59" t="s">
        <v>68</v>
      </c>
      <c r="I1" s="59" t="s">
        <v>69</v>
      </c>
      <c r="J1" s="59" t="s">
        <v>70</v>
      </c>
      <c r="K1" s="59" t="s">
        <v>71</v>
      </c>
      <c r="L1" s="59" t="s">
        <v>72</v>
      </c>
      <c r="M1" s="59" t="s">
        <v>73</v>
      </c>
      <c r="N1" s="59" t="s">
        <v>74</v>
      </c>
      <c r="O1" s="59" t="s">
        <v>75</v>
      </c>
      <c r="P1" s="59" t="s">
        <v>76</v>
      </c>
      <c r="Q1" s="59" t="s">
        <v>77</v>
      </c>
      <c r="R1" s="59" t="s">
        <v>78</v>
      </c>
      <c r="S1" s="59" t="s">
        <v>79</v>
      </c>
      <c r="T1" s="59" t="s">
        <v>80</v>
      </c>
    </row>
    <row r="2" spans="1:20" ht="15.75" thickTop="1" x14ac:dyDescent="0.25">
      <c r="A2" s="60" t="s">
        <v>81</v>
      </c>
      <c r="B2" s="63">
        <v>1</v>
      </c>
      <c r="C2" s="63">
        <f>'Budget Template Sheet'!A31</f>
        <v>4071</v>
      </c>
      <c r="D2" s="63">
        <f>'Budget Template Sheet'!$M$10</f>
        <v>0</v>
      </c>
      <c r="E2" s="121" t="s">
        <v>82</v>
      </c>
      <c r="F2" s="60" t="str">
        <f>VLOOKUP(C2,Accounts!A:B,2,FALSE)</f>
        <v>Contributions-Project Sales</v>
      </c>
      <c r="G2" s="76">
        <f>'Budget Template Sheet'!$C$5</f>
        <v>0</v>
      </c>
      <c r="H2" s="61" cm="1">
        <f t="array" ref="H2">IFERROR(_xlfn.IFS('Budget Template Sheet'!$C$10="JAN",'Budget Template Sheet'!$K$31),0)</f>
        <v>0</v>
      </c>
      <c r="I2" s="61" cm="1">
        <f t="array" ref="I2">IFERROR(_xlfn.IFS('Budget Template Sheet'!$C$10="FEB",'Budget Template Sheet'!$K$31),0)</f>
        <v>0</v>
      </c>
      <c r="J2" s="61" cm="1">
        <f t="array" ref="J2">IFERROR(_xlfn.IFS('Budget Template Sheet'!$C$10="MAR",'Budget Template Sheet'!$K$31),0)</f>
        <v>0</v>
      </c>
      <c r="K2" s="61" cm="1">
        <f t="array" ref="K2">IFERROR(_xlfn.IFS('Budget Template Sheet'!$C$10="APR",'Budget Template Sheet'!$K$31),0)</f>
        <v>0</v>
      </c>
      <c r="L2" s="61" cm="1">
        <f t="array" ref="L2">IFERROR(_xlfn.IFS('Budget Template Sheet'!$C$10="MAY",'Budget Template Sheet'!$K$31),0)</f>
        <v>0</v>
      </c>
      <c r="M2" s="61" cm="1">
        <f t="array" ref="M2">IFERROR(_xlfn.IFS('Budget Template Sheet'!$C$10="JUN",'Budget Template Sheet'!$K$31),0)</f>
        <v>0</v>
      </c>
      <c r="N2" s="61" cm="1">
        <f t="array" ref="N2">IFERROR(_xlfn.IFS('Budget Template Sheet'!$C$10="JUL",'Budget Template Sheet'!$K$31),0)</f>
        <v>0</v>
      </c>
      <c r="O2" s="61" cm="1">
        <f t="array" ref="O2">IFERROR(_xlfn.IFS('Budget Template Sheet'!$C$10="AUG",'Budget Template Sheet'!$K$31),0)</f>
        <v>0</v>
      </c>
      <c r="P2" s="61" cm="1">
        <f t="array" ref="P2">IFERROR(_xlfn.IFS('Budget Template Sheet'!$C$10="SEP",'Budget Template Sheet'!$K$31),0)</f>
        <v>0</v>
      </c>
      <c r="Q2" s="61" cm="1">
        <f t="array" ref="Q2">IFERROR(_xlfn.IFS('Budget Template Sheet'!$C$10="OCT",'Budget Template Sheet'!$K$31),0)</f>
        <v>0</v>
      </c>
      <c r="R2" s="61" cm="1">
        <f t="array" ref="R2">IFERROR(_xlfn.IFS('Budget Template Sheet'!$C$10="NOV",'Budget Template Sheet'!$K$31),0)</f>
        <v>0</v>
      </c>
      <c r="S2" s="61" cm="1">
        <f t="array" ref="S2">IFERROR(_xlfn.IFS('Budget Template Sheet'!$C$10="DEC",'Budget Template Sheet'!$K$31),0)</f>
        <v>0</v>
      </c>
      <c r="T2" s="62">
        <f>SUM(H2:S2)</f>
        <v>0</v>
      </c>
    </row>
    <row r="3" spans="1:20" x14ac:dyDescent="0.25">
      <c r="A3" s="17"/>
      <c r="B3" s="15"/>
      <c r="C3" s="15"/>
      <c r="D3" s="15"/>
      <c r="E3" s="122"/>
      <c r="F3" s="15"/>
      <c r="G3" s="15"/>
    </row>
    <row r="4" spans="1:20" x14ac:dyDescent="0.25">
      <c r="A4" s="60" t="s">
        <v>81</v>
      </c>
      <c r="B4" s="63">
        <v>1</v>
      </c>
      <c r="C4" s="63">
        <f>'Budget Template Sheet'!A32</f>
        <v>3607</v>
      </c>
      <c r="D4" s="63">
        <f>'Budget Template Sheet'!$M$10</f>
        <v>0</v>
      </c>
      <c r="E4" s="121" t="s">
        <v>82</v>
      </c>
      <c r="F4" s="60" t="str">
        <f>VLOOKUP(C4,Accounts!A:B,2,FALSE)</f>
        <v>Reclass-Project Sales</v>
      </c>
      <c r="G4" s="76">
        <f>'Budget Template Sheet'!$C$5</f>
        <v>0</v>
      </c>
      <c r="H4" s="61" cm="1">
        <f t="array" ref="H4">IFERROR(_xlfn.IFS('Budget Template Sheet'!$C$10="JAN",'Budget Template Sheet'!$K$32),0)</f>
        <v>0</v>
      </c>
      <c r="I4" s="61" cm="1">
        <f t="array" ref="I4">IFERROR(_xlfn.IFS('Budget Template Sheet'!$C$10="FEB",'Budget Template Sheet'!$K$32),0)</f>
        <v>0</v>
      </c>
      <c r="J4" s="61" cm="1">
        <f t="array" ref="J4">IFERROR(_xlfn.IFS('Budget Template Sheet'!$C$10="MAR",'Budget Template Sheet'!$K$32),0)</f>
        <v>0</v>
      </c>
      <c r="K4" s="61" cm="1">
        <f t="array" ref="K4">IFERROR(_xlfn.IFS('Budget Template Sheet'!$C$10="APR",'Budget Template Sheet'!$K$32),0)</f>
        <v>0</v>
      </c>
      <c r="L4" s="61" cm="1">
        <f t="array" ref="L4">IFERROR(_xlfn.IFS('Budget Template Sheet'!$C$10="MAY",'Budget Template Sheet'!$K$32),0)</f>
        <v>0</v>
      </c>
      <c r="M4" s="61" cm="1">
        <f t="array" ref="M4">IFERROR(_xlfn.IFS('Budget Template Sheet'!$C$10="JUN",'Budget Template Sheet'!$K$32),0)</f>
        <v>0</v>
      </c>
      <c r="N4" s="61" cm="1">
        <f t="array" ref="N4">IFERROR(_xlfn.IFS('Budget Template Sheet'!$C$10="JUL",'Budget Template Sheet'!$K$32),0)</f>
        <v>0</v>
      </c>
      <c r="O4" s="61" cm="1">
        <f t="array" ref="O4">IFERROR(_xlfn.IFS('Budget Template Sheet'!$C$10="AUG",'Budget Template Sheet'!$K$32),0)</f>
        <v>0</v>
      </c>
      <c r="P4" s="61" cm="1">
        <f t="array" ref="P4">IFERROR(_xlfn.IFS('Budget Template Sheet'!$C$10="SEP",'Budget Template Sheet'!$K$32),0)</f>
        <v>0</v>
      </c>
      <c r="Q4" s="61" cm="1">
        <f t="array" ref="Q4">IFERROR(_xlfn.IFS('Budget Template Sheet'!$C$10="OCT",'Budget Template Sheet'!$K$32),0)</f>
        <v>0</v>
      </c>
      <c r="R4" s="61" cm="1">
        <f t="array" ref="R4">IFERROR(_xlfn.IFS('Budget Template Sheet'!$C$10="NOV",'Budget Template Sheet'!$K$32),0)</f>
        <v>0</v>
      </c>
      <c r="S4" s="61" cm="1">
        <f t="array" ref="S4">IFERROR(_xlfn.IFS('Budget Template Sheet'!$C$10="DEC",'Budget Template Sheet'!$K$32),0)</f>
        <v>0</v>
      </c>
      <c r="T4" s="62">
        <f>SUM(H4:S4)</f>
        <v>0</v>
      </c>
    </row>
    <row r="5" spans="1:20" x14ac:dyDescent="0.25">
      <c r="A5" s="17"/>
      <c r="B5" s="15"/>
      <c r="C5" s="15"/>
      <c r="D5" s="15"/>
      <c r="E5" s="122"/>
      <c r="F5" s="15"/>
      <c r="G5" s="15"/>
    </row>
    <row r="6" spans="1:20" x14ac:dyDescent="0.25">
      <c r="A6" s="60" t="s">
        <v>81</v>
      </c>
      <c r="B6" s="63">
        <v>1</v>
      </c>
      <c r="C6" s="63">
        <f>'Budget Template Sheet'!A33</f>
        <v>4401</v>
      </c>
      <c r="D6" s="63">
        <f>'Budget Template Sheet'!$M$10</f>
        <v>0</v>
      </c>
      <c r="E6" s="121" t="s">
        <v>82</v>
      </c>
      <c r="F6" s="60" t="str">
        <f>VLOOKUP(C6,Accounts!A:B,2,FALSE)</f>
        <v>Contribution-Found &amp; Trusts</v>
      </c>
      <c r="G6" s="76">
        <f>'Budget Template Sheet'!$C$5</f>
        <v>0</v>
      </c>
      <c r="H6" s="61" cm="1">
        <f t="array" ref="H6">IFERROR(_xlfn.IFS('Budget Template Sheet'!$C$10="JAN",'Budget Template Sheet'!$K$33),0)</f>
        <v>0</v>
      </c>
      <c r="I6" s="61" cm="1">
        <f t="array" ref="I6">IFERROR(_xlfn.IFS('Budget Template Sheet'!$C$10="FEB",'Budget Template Sheet'!$K$33),0)</f>
        <v>0</v>
      </c>
      <c r="J6" s="61" cm="1">
        <f t="array" ref="J6">IFERROR(_xlfn.IFS('Budget Template Sheet'!$C$10="MAR",'Budget Template Sheet'!$K$33),0)</f>
        <v>0</v>
      </c>
      <c r="K6" s="61" cm="1">
        <f t="array" ref="K6">IFERROR(_xlfn.IFS('Budget Template Sheet'!$C$10="APR",'Budget Template Sheet'!$K$33),0)</f>
        <v>0</v>
      </c>
      <c r="L6" s="61" cm="1">
        <f t="array" ref="L6">IFERROR(_xlfn.IFS('Budget Template Sheet'!$C$10="MAY",'Budget Template Sheet'!$K$33),0)</f>
        <v>0</v>
      </c>
      <c r="M6" s="61" cm="1">
        <f t="array" ref="M6">IFERROR(_xlfn.IFS('Budget Template Sheet'!$C$10="JUN",'Budget Template Sheet'!$K$33),0)</f>
        <v>0</v>
      </c>
      <c r="N6" s="61" cm="1">
        <f t="array" ref="N6">IFERROR(_xlfn.IFS('Budget Template Sheet'!$C$10="JUL",'Budget Template Sheet'!$K$33),0)</f>
        <v>0</v>
      </c>
      <c r="O6" s="61" cm="1">
        <f t="array" ref="O6">IFERROR(_xlfn.IFS('Budget Template Sheet'!$C$10="AUG",'Budget Template Sheet'!$K$33),0)</f>
        <v>0</v>
      </c>
      <c r="P6" s="61" cm="1">
        <f t="array" ref="P6">IFERROR(_xlfn.IFS('Budget Template Sheet'!$C$10="SEP",'Budget Template Sheet'!$K$33),0)</f>
        <v>0</v>
      </c>
      <c r="Q6" s="61" cm="1">
        <f t="array" ref="Q6">IFERROR(_xlfn.IFS('Budget Template Sheet'!$C$10="OCT",'Budget Template Sheet'!$K$33),0)</f>
        <v>0</v>
      </c>
      <c r="R6" s="61" cm="1">
        <f t="array" ref="R6">IFERROR(_xlfn.IFS('Budget Template Sheet'!$C$10="NOV",'Budget Template Sheet'!$K$33),0)</f>
        <v>0</v>
      </c>
      <c r="S6" s="61" cm="1">
        <f t="array" ref="S6">IFERROR(_xlfn.IFS('Budget Template Sheet'!$C$10="DEC",'Budget Template Sheet'!$K$33),0)</f>
        <v>0</v>
      </c>
      <c r="T6" s="62">
        <f>SUM(H6:S6)</f>
        <v>0</v>
      </c>
    </row>
    <row r="7" spans="1:20" x14ac:dyDescent="0.25">
      <c r="A7" s="17"/>
      <c r="B7" s="15"/>
      <c r="C7" s="15"/>
      <c r="D7" s="15"/>
      <c r="E7" s="122"/>
      <c r="F7" s="15"/>
      <c r="G7" s="15"/>
    </row>
    <row r="8" spans="1:20" x14ac:dyDescent="0.25">
      <c r="A8" s="60" t="s">
        <v>81</v>
      </c>
      <c r="B8" s="63">
        <v>1</v>
      </c>
      <c r="C8" s="63">
        <f>'Budget Template Sheet'!A34</f>
        <v>3625</v>
      </c>
      <c r="D8" s="63">
        <f>'Budget Template Sheet'!$M$10</f>
        <v>0</v>
      </c>
      <c r="E8" s="121" t="s">
        <v>82</v>
      </c>
      <c r="F8" s="60" t="str">
        <f>VLOOKUP(C8,Accounts!A:B,2,FALSE)</f>
        <v>Reclass-Foundations &amp; Trusts</v>
      </c>
      <c r="G8" s="76">
        <f>'Budget Template Sheet'!$C$5</f>
        <v>0</v>
      </c>
      <c r="H8" s="61" cm="1">
        <f t="array" ref="H8">IFERROR(_xlfn.IFS('Budget Template Sheet'!$C$10="JAN",'Budget Template Sheet'!$K$34),0)</f>
        <v>0</v>
      </c>
      <c r="I8" s="61" cm="1">
        <f t="array" ref="I8">IFERROR(_xlfn.IFS('Budget Template Sheet'!$C$10="FEB",'Budget Template Sheet'!$K$34),0)</f>
        <v>0</v>
      </c>
      <c r="J8" s="61" cm="1">
        <f t="array" ref="J8">IFERROR(_xlfn.IFS('Budget Template Sheet'!$C$10="MAR",'Budget Template Sheet'!$K$34),0)</f>
        <v>0</v>
      </c>
      <c r="K8" s="61" cm="1">
        <f t="array" ref="K8">IFERROR(_xlfn.IFS('Budget Template Sheet'!$C$10="APR",'Budget Template Sheet'!$K$34),0)</f>
        <v>0</v>
      </c>
      <c r="L8" s="61" cm="1">
        <f t="array" ref="L8">IFERROR(_xlfn.IFS('Budget Template Sheet'!$C$10="MAY",'Budget Template Sheet'!$K$34),0)</f>
        <v>0</v>
      </c>
      <c r="M8" s="61" cm="1">
        <f t="array" ref="M8">IFERROR(_xlfn.IFS('Budget Template Sheet'!$C$10="JUN",'Budget Template Sheet'!$K$34),0)</f>
        <v>0</v>
      </c>
      <c r="N8" s="61" cm="1">
        <f t="array" ref="N8">IFERROR(_xlfn.IFS('Budget Template Sheet'!$C$10="JUL",'Budget Template Sheet'!$K$34),0)</f>
        <v>0</v>
      </c>
      <c r="O8" s="61" cm="1">
        <f t="array" ref="O8">IFERROR(_xlfn.IFS('Budget Template Sheet'!$C$10="AUG",'Budget Template Sheet'!$K$34),0)</f>
        <v>0</v>
      </c>
      <c r="P8" s="61" cm="1">
        <f t="array" ref="P8">IFERROR(_xlfn.IFS('Budget Template Sheet'!$C$10="SEP",'Budget Template Sheet'!$K$34),0)</f>
        <v>0</v>
      </c>
      <c r="Q8" s="61" cm="1">
        <f t="array" ref="Q8">IFERROR(_xlfn.IFS('Budget Template Sheet'!$C$10="OCT",'Budget Template Sheet'!$K$34),0)</f>
        <v>0</v>
      </c>
      <c r="R8" s="61" cm="1">
        <f t="array" ref="R8">IFERROR(_xlfn.IFS('Budget Template Sheet'!$C$10="NOV",'Budget Template Sheet'!$K$34),0)</f>
        <v>0</v>
      </c>
      <c r="S8" s="61" cm="1">
        <f t="array" ref="S8">IFERROR(_xlfn.IFS('Budget Template Sheet'!$C$10="DEC",'Budget Template Sheet'!$K$34),0)</f>
        <v>0</v>
      </c>
      <c r="T8" s="62">
        <f>SUM(H8:S8)</f>
        <v>0</v>
      </c>
    </row>
    <row r="9" spans="1:20" x14ac:dyDescent="0.25">
      <c r="A9" s="17"/>
      <c r="B9" s="15"/>
      <c r="C9" s="15"/>
      <c r="D9" s="15"/>
      <c r="E9" s="122"/>
      <c r="F9" s="15"/>
      <c r="G9" s="15"/>
    </row>
    <row r="10" spans="1:20" x14ac:dyDescent="0.25">
      <c r="A10" s="60" t="s">
        <v>81</v>
      </c>
      <c r="B10" s="63">
        <v>1</v>
      </c>
      <c r="C10" s="63">
        <f>'Budget Template Sheet'!A35</f>
        <v>4501</v>
      </c>
      <c r="D10" s="63">
        <f>'Budget Template Sheet'!$M$10</f>
        <v>0</v>
      </c>
      <c r="E10" s="121" t="s">
        <v>82</v>
      </c>
      <c r="F10" s="60" t="str">
        <f>VLOOKUP(C10,Accounts!A:B,2,FALSE)</f>
        <v>Contributions - Other Direct</v>
      </c>
      <c r="G10" s="76">
        <f>'Budget Template Sheet'!$C$5</f>
        <v>0</v>
      </c>
      <c r="H10" s="61" cm="1">
        <f t="array" ref="H10">IFERROR(_xlfn.IFS('Budget Template Sheet'!$C$10="JAN",'Budget Template Sheet'!$K$35),0)</f>
        <v>0</v>
      </c>
      <c r="I10" s="61" cm="1">
        <f t="array" ref="I10">IFERROR(_xlfn.IFS('Budget Template Sheet'!$C$10="FEB",'Budget Template Sheet'!$K$35),0)</f>
        <v>0</v>
      </c>
      <c r="J10" s="61" cm="1">
        <f t="array" ref="J10">IFERROR(_xlfn.IFS('Budget Template Sheet'!$C$10="MAR",'Budget Template Sheet'!$K$35),0)</f>
        <v>0</v>
      </c>
      <c r="K10" s="61" cm="1">
        <f t="array" ref="K10">IFERROR(_xlfn.IFS('Budget Template Sheet'!$C$10="APR",'Budget Template Sheet'!$K$35),0)</f>
        <v>0</v>
      </c>
      <c r="L10" s="61" cm="1">
        <f t="array" ref="L10">IFERROR(_xlfn.IFS('Budget Template Sheet'!$C$10="MAY",'Budget Template Sheet'!$K$35),0)</f>
        <v>0</v>
      </c>
      <c r="M10" s="61" cm="1">
        <f t="array" ref="M10">IFERROR(_xlfn.IFS('Budget Template Sheet'!$C$10="JUN",'Budget Template Sheet'!$K$35),0)</f>
        <v>0</v>
      </c>
      <c r="N10" s="61" cm="1">
        <f t="array" ref="N10">IFERROR(_xlfn.IFS('Budget Template Sheet'!$C$10="JUL",'Budget Template Sheet'!$K$35),0)</f>
        <v>0</v>
      </c>
      <c r="O10" s="61" cm="1">
        <f t="array" ref="O10">IFERROR(_xlfn.IFS('Budget Template Sheet'!$C$10="AUG",'Budget Template Sheet'!$K$35),0)</f>
        <v>0</v>
      </c>
      <c r="P10" s="61" cm="1">
        <f t="array" ref="P10">IFERROR(_xlfn.IFS('Budget Template Sheet'!$C$10="SEP",'Budget Template Sheet'!$K$35),0)</f>
        <v>0</v>
      </c>
      <c r="Q10" s="61" cm="1">
        <f t="array" ref="Q10">IFERROR(_xlfn.IFS('Budget Template Sheet'!$C$10="OCT",'Budget Template Sheet'!$K$35),0)</f>
        <v>0</v>
      </c>
      <c r="R10" s="61" cm="1">
        <f t="array" ref="R10">IFERROR(_xlfn.IFS('Budget Template Sheet'!$C$10="NOV",'Budget Template Sheet'!$K$35),0)</f>
        <v>0</v>
      </c>
      <c r="S10" s="61" cm="1">
        <f t="array" ref="S10">IFERROR(_xlfn.IFS('Budget Template Sheet'!$C$10="DEC",'Budget Template Sheet'!$K$35),0)</f>
        <v>0</v>
      </c>
      <c r="T10" s="62">
        <f>SUM(H10:S10)</f>
        <v>0</v>
      </c>
    </row>
    <row r="11" spans="1:20" x14ac:dyDescent="0.25">
      <c r="A11" s="17"/>
      <c r="B11" s="15"/>
      <c r="C11" s="15"/>
      <c r="D11" s="15"/>
      <c r="E11" s="122"/>
      <c r="F11" s="15"/>
      <c r="G11" s="15"/>
    </row>
    <row r="12" spans="1:20" x14ac:dyDescent="0.25">
      <c r="A12" s="60" t="s">
        <v>81</v>
      </c>
      <c r="B12" s="63">
        <v>1</v>
      </c>
      <c r="C12" s="63">
        <f>'Budget Template Sheet'!A36</f>
        <v>3630</v>
      </c>
      <c r="D12" s="63">
        <f>'Budget Template Sheet'!$M$10</f>
        <v>0</v>
      </c>
      <c r="E12" s="121" t="s">
        <v>82</v>
      </c>
      <c r="F12" s="60" t="str">
        <f>VLOOKUP(C12,Accounts!A:B,2,FALSE)</f>
        <v>Reclass-Other Direct Revenue</v>
      </c>
      <c r="G12" s="76">
        <f>'Budget Template Sheet'!$C$5</f>
        <v>0</v>
      </c>
      <c r="H12" s="61" cm="1">
        <f t="array" ref="H12">IFERROR(_xlfn.IFS('Budget Template Sheet'!$C$10="JAN",'Budget Template Sheet'!$K$36),0)</f>
        <v>0</v>
      </c>
      <c r="I12" s="61" cm="1">
        <f t="array" ref="I12">IFERROR(_xlfn.IFS('Budget Template Sheet'!$C$10="FEB",'Budget Template Sheet'!$K$36),0)</f>
        <v>0</v>
      </c>
      <c r="J12" s="61" cm="1">
        <f t="array" ref="J12">IFERROR(_xlfn.IFS('Budget Template Sheet'!$C$10="MAR",'Budget Template Sheet'!$K$36),0)</f>
        <v>0</v>
      </c>
      <c r="K12" s="61" cm="1">
        <f t="array" ref="K12">IFERROR(_xlfn.IFS('Budget Template Sheet'!$C$10="APR",'Budget Template Sheet'!$K$36),0)</f>
        <v>0</v>
      </c>
      <c r="L12" s="61" cm="1">
        <f t="array" ref="L12">IFERROR(_xlfn.IFS('Budget Template Sheet'!$C$10="MAY",'Budget Template Sheet'!$K$36),0)</f>
        <v>0</v>
      </c>
      <c r="M12" s="61" cm="1">
        <f t="array" ref="M12">IFERROR(_xlfn.IFS('Budget Template Sheet'!$C$10="JUN",'Budget Template Sheet'!$K$36),0)</f>
        <v>0</v>
      </c>
      <c r="N12" s="61" cm="1">
        <f t="array" ref="N12">IFERROR(_xlfn.IFS('Budget Template Sheet'!$C$10="JUL",'Budget Template Sheet'!$K$36),0)</f>
        <v>0</v>
      </c>
      <c r="O12" s="61" cm="1">
        <f t="array" ref="O12">IFERROR(_xlfn.IFS('Budget Template Sheet'!$C$10="AUG",'Budget Template Sheet'!$K$36),0)</f>
        <v>0</v>
      </c>
      <c r="P12" s="61" cm="1">
        <f t="array" ref="P12">IFERROR(_xlfn.IFS('Budget Template Sheet'!$C$10="SEP",'Budget Template Sheet'!$K$36),0)</f>
        <v>0</v>
      </c>
      <c r="Q12" s="61" cm="1">
        <f t="array" ref="Q12">IFERROR(_xlfn.IFS('Budget Template Sheet'!$C$10="OCT",'Budget Template Sheet'!$K$36),0)</f>
        <v>0</v>
      </c>
      <c r="R12" s="61" cm="1">
        <f t="array" ref="R12">IFERROR(_xlfn.IFS('Budget Template Sheet'!$C$10="NOV",'Budget Template Sheet'!$K$36),0)</f>
        <v>0</v>
      </c>
      <c r="S12" s="61" cm="1">
        <f t="array" ref="S12">IFERROR(_xlfn.IFS('Budget Template Sheet'!$C$10="DEC",'Budget Template Sheet'!$K$36),0)</f>
        <v>0</v>
      </c>
      <c r="T12" s="62">
        <f>SUM(H12:S12)</f>
        <v>0</v>
      </c>
    </row>
    <row r="13" spans="1:20" x14ac:dyDescent="0.25">
      <c r="A13" s="17"/>
      <c r="B13" s="15"/>
      <c r="C13" s="15"/>
      <c r="D13" s="15"/>
      <c r="E13" s="122"/>
      <c r="F13" s="15"/>
      <c r="G13" s="15"/>
    </row>
    <row r="14" spans="1:20" x14ac:dyDescent="0.25">
      <c r="A14" s="60" t="s">
        <v>81</v>
      </c>
      <c r="B14" s="63">
        <v>1</v>
      </c>
      <c r="C14" s="63">
        <f>'Budget Template Sheet'!A37</f>
        <v>4603</v>
      </c>
      <c r="D14" s="63">
        <f>'Budget Template Sheet'!$M$10</f>
        <v>0</v>
      </c>
      <c r="E14" s="121" t="s">
        <v>82</v>
      </c>
      <c r="F14" s="60" t="str">
        <f>VLOOKUP(C14,Accounts!A:B,2,FALSE)</f>
        <v>Contributions-Other Assoc Org</v>
      </c>
      <c r="G14" s="76">
        <f>'Budget Template Sheet'!$C$5</f>
        <v>0</v>
      </c>
      <c r="H14" s="61" cm="1">
        <f t="array" ref="H14">IFERROR(_xlfn.IFS('Budget Template Sheet'!$C$10="JAN",'Budget Template Sheet'!$K$37),0)</f>
        <v>0</v>
      </c>
      <c r="I14" s="61" cm="1">
        <f t="array" ref="I14">IFERROR(_xlfn.IFS('Budget Template Sheet'!$C$10="FEB",'Budget Template Sheet'!$K$37),0)</f>
        <v>0</v>
      </c>
      <c r="J14" s="61" cm="1">
        <f t="array" ref="J14">IFERROR(_xlfn.IFS('Budget Template Sheet'!$C$10="MAR",'Budget Template Sheet'!$K$37),0)</f>
        <v>0</v>
      </c>
      <c r="K14" s="61" cm="1">
        <f t="array" ref="K14">IFERROR(_xlfn.IFS('Budget Template Sheet'!$C$10="APR",'Budget Template Sheet'!$K$37),0)</f>
        <v>0</v>
      </c>
      <c r="L14" s="61" cm="1">
        <f t="array" ref="L14">IFERROR(_xlfn.IFS('Budget Template Sheet'!$C$10="MAY",'Budget Template Sheet'!$K$37),0)</f>
        <v>0</v>
      </c>
      <c r="M14" s="61" cm="1">
        <f t="array" ref="M14">IFERROR(_xlfn.IFS('Budget Template Sheet'!$C$10="JUN",'Budget Template Sheet'!$K$37),0)</f>
        <v>0</v>
      </c>
      <c r="N14" s="61" cm="1">
        <f t="array" ref="N14">IFERROR(_xlfn.IFS('Budget Template Sheet'!$C$10="JUL",'Budget Template Sheet'!$K$37),0)</f>
        <v>0</v>
      </c>
      <c r="O14" s="61" cm="1">
        <f t="array" ref="O14">IFERROR(_xlfn.IFS('Budget Template Sheet'!$C$10="AUG",'Budget Template Sheet'!$K$37),0)</f>
        <v>0</v>
      </c>
      <c r="P14" s="61" cm="1">
        <f t="array" ref="P14">IFERROR(_xlfn.IFS('Budget Template Sheet'!$C$10="SEP",'Budget Template Sheet'!$K$37),0)</f>
        <v>0</v>
      </c>
      <c r="Q14" s="61" cm="1">
        <f t="array" ref="Q14">IFERROR(_xlfn.IFS('Budget Template Sheet'!$C$10="OCT",'Budget Template Sheet'!$K$37),0)</f>
        <v>0</v>
      </c>
      <c r="R14" s="61" cm="1">
        <f t="array" ref="R14">IFERROR(_xlfn.IFS('Budget Template Sheet'!$C$10="NOV",'Budget Template Sheet'!$K$37),0)</f>
        <v>0</v>
      </c>
      <c r="S14" s="61" cm="1">
        <f t="array" ref="S14">IFERROR(_xlfn.IFS('Budget Template Sheet'!$C$10="DEC",'Budget Template Sheet'!$K$37),0)</f>
        <v>0</v>
      </c>
      <c r="T14" s="62">
        <f>SUM(H14:S14)</f>
        <v>0</v>
      </c>
    </row>
    <row r="15" spans="1:20" x14ac:dyDescent="0.25">
      <c r="A15" s="17"/>
      <c r="B15" s="15"/>
      <c r="C15" s="15"/>
      <c r="D15" s="15"/>
      <c r="E15" s="122"/>
      <c r="F15" s="15"/>
      <c r="G15" s="15"/>
    </row>
    <row r="16" spans="1:20" x14ac:dyDescent="0.25">
      <c r="A16" s="60" t="s">
        <v>81</v>
      </c>
      <c r="B16" s="63">
        <v>1</v>
      </c>
      <c r="C16" s="63">
        <f>'Budget Template Sheet'!A38</f>
        <v>3635</v>
      </c>
      <c r="D16" s="63">
        <f>'Budget Template Sheet'!$M$10</f>
        <v>0</v>
      </c>
      <c r="E16" s="121" t="s">
        <v>82</v>
      </c>
      <c r="F16" s="60" t="str">
        <f>VLOOKUP(C16,Accounts!A:B,2,FALSE)</f>
        <v>Reclass-Associated Orgs</v>
      </c>
      <c r="G16" s="76">
        <f>'Budget Template Sheet'!$C$5</f>
        <v>0</v>
      </c>
      <c r="H16" s="61" cm="1">
        <f t="array" ref="H16">IFERROR(_xlfn.IFS('Budget Template Sheet'!$C$10="JAN",'Budget Template Sheet'!$K$38),0)</f>
        <v>0</v>
      </c>
      <c r="I16" s="61" cm="1">
        <f t="array" ref="I16">IFERROR(_xlfn.IFS('Budget Template Sheet'!$C$10="FEB",'Budget Template Sheet'!$K$38),0)</f>
        <v>0</v>
      </c>
      <c r="J16" s="61" cm="1">
        <f t="array" ref="J16">IFERROR(_xlfn.IFS('Budget Template Sheet'!$C$10="MAR",'Budget Template Sheet'!$K$38),0)</f>
        <v>0</v>
      </c>
      <c r="K16" s="61" cm="1">
        <f t="array" ref="K16">IFERROR(_xlfn.IFS('Budget Template Sheet'!$C$10="APR",'Budget Template Sheet'!$K$38),0)</f>
        <v>0</v>
      </c>
      <c r="L16" s="61" cm="1">
        <f t="array" ref="L16">IFERROR(_xlfn.IFS('Budget Template Sheet'!$C$10="MAY",'Budget Template Sheet'!$K$38),0)</f>
        <v>0</v>
      </c>
      <c r="M16" s="61" cm="1">
        <f t="array" ref="M16">IFERROR(_xlfn.IFS('Budget Template Sheet'!$C$10="JUN",'Budget Template Sheet'!$K$38),0)</f>
        <v>0</v>
      </c>
      <c r="N16" s="61" cm="1">
        <f t="array" ref="N16">IFERROR(_xlfn.IFS('Budget Template Sheet'!$C$10="JUL",'Budget Template Sheet'!$K$38),0)</f>
        <v>0</v>
      </c>
      <c r="O16" s="61" cm="1">
        <f t="array" ref="O16">IFERROR(_xlfn.IFS('Budget Template Sheet'!$C$10="AUG",'Budget Template Sheet'!$K$38),0)</f>
        <v>0</v>
      </c>
      <c r="P16" s="61" cm="1">
        <f t="array" ref="P16">IFERROR(_xlfn.IFS('Budget Template Sheet'!$C$10="SEP",'Budget Template Sheet'!$K$38),0)</f>
        <v>0</v>
      </c>
      <c r="Q16" s="61" cm="1">
        <f t="array" ref="Q16">IFERROR(_xlfn.IFS('Budget Template Sheet'!$C$10="OCT",'Budget Template Sheet'!$K$38),0)</f>
        <v>0</v>
      </c>
      <c r="R16" s="61" cm="1">
        <f t="array" ref="R16">IFERROR(_xlfn.IFS('Budget Template Sheet'!$C$10="NOV",'Budget Template Sheet'!$K$38),0)</f>
        <v>0</v>
      </c>
      <c r="S16" s="61" cm="1">
        <f t="array" ref="S16">IFERROR(_xlfn.IFS('Budget Template Sheet'!$C$10="DEC",'Budget Template Sheet'!$K$38),0)</f>
        <v>0</v>
      </c>
      <c r="T16" s="62">
        <f>SUM(H16:S16)</f>
        <v>0</v>
      </c>
    </row>
    <row r="17" spans="1:20" x14ac:dyDescent="0.25">
      <c r="A17" s="17"/>
      <c r="B17" s="15"/>
      <c r="C17" s="15"/>
      <c r="D17" s="15"/>
      <c r="E17" s="122"/>
      <c r="F17" s="15"/>
      <c r="G17" s="15"/>
    </row>
    <row r="18" spans="1:20" x14ac:dyDescent="0.25">
      <c r="A18" s="60" t="s">
        <v>81</v>
      </c>
      <c r="B18" s="63">
        <v>1</v>
      </c>
      <c r="C18" s="63">
        <f>'Budget Template Sheet'!A39</f>
        <v>4701</v>
      </c>
      <c r="D18" s="63">
        <f>'Budget Template Sheet'!$M$10</f>
        <v>0</v>
      </c>
      <c r="E18" s="121" t="s">
        <v>82</v>
      </c>
      <c r="F18" s="60" t="str">
        <f>VLOOKUP(C18,Accounts!A:B,2,FALSE)</f>
        <v>Contributions-United Way-Alloc</v>
      </c>
      <c r="G18" s="76">
        <f>'Budget Template Sheet'!$C$5</f>
        <v>0</v>
      </c>
      <c r="H18" s="61" cm="1">
        <f t="array" ref="H18">IFERROR(_xlfn.IFS('Budget Template Sheet'!$C$10="JAN",'Budget Template Sheet'!$K$39),0)</f>
        <v>0</v>
      </c>
      <c r="I18" s="61" cm="1">
        <f t="array" ref="I18">IFERROR(_xlfn.IFS('Budget Template Sheet'!$C$10="FEB",'Budget Template Sheet'!$K$39),0)</f>
        <v>0</v>
      </c>
      <c r="J18" s="61" cm="1">
        <f t="array" ref="J18">IFERROR(_xlfn.IFS('Budget Template Sheet'!$C$10="MAR",'Budget Template Sheet'!$K$39),0)</f>
        <v>0</v>
      </c>
      <c r="K18" s="61" cm="1">
        <f t="array" ref="K18">IFERROR(_xlfn.IFS('Budget Template Sheet'!$C$10="APR",'Budget Template Sheet'!$K$39),0)</f>
        <v>0</v>
      </c>
      <c r="L18" s="61" cm="1">
        <f t="array" ref="L18">IFERROR(_xlfn.IFS('Budget Template Sheet'!$C$10="MAY",'Budget Template Sheet'!$K$39),0)</f>
        <v>0</v>
      </c>
      <c r="M18" s="61" cm="1">
        <f t="array" ref="M18">IFERROR(_xlfn.IFS('Budget Template Sheet'!$C$10="JUN",'Budget Template Sheet'!$K$39),0)</f>
        <v>0</v>
      </c>
      <c r="N18" s="61" cm="1">
        <f t="array" ref="N18">IFERROR(_xlfn.IFS('Budget Template Sheet'!$C$10="JUL",'Budget Template Sheet'!$K$39),0)</f>
        <v>0</v>
      </c>
      <c r="O18" s="61" cm="1">
        <f t="array" ref="O18">IFERROR(_xlfn.IFS('Budget Template Sheet'!$C$10="AUG",'Budget Template Sheet'!$K$39),0)</f>
        <v>0</v>
      </c>
      <c r="P18" s="61" cm="1">
        <f t="array" ref="P18">IFERROR(_xlfn.IFS('Budget Template Sheet'!$C$10="SEP",'Budget Template Sheet'!$K$39),0)</f>
        <v>0</v>
      </c>
      <c r="Q18" s="61" cm="1">
        <f t="array" ref="Q18">IFERROR(_xlfn.IFS('Budget Template Sheet'!$C$10="OCT",'Budget Template Sheet'!$K$39),0)</f>
        <v>0</v>
      </c>
      <c r="R18" s="61" cm="1">
        <f t="array" ref="R18">IFERROR(_xlfn.IFS('Budget Template Sheet'!$C$10="NOV",'Budget Template Sheet'!$K$39),0)</f>
        <v>0</v>
      </c>
      <c r="S18" s="61" cm="1">
        <f t="array" ref="S18">IFERROR(_xlfn.IFS('Budget Template Sheet'!$C$10="DEC",'Budget Template Sheet'!$K$39),0)</f>
        <v>0</v>
      </c>
      <c r="T18" s="62">
        <f>SUM(H18:S18)</f>
        <v>0</v>
      </c>
    </row>
    <row r="19" spans="1:20" x14ac:dyDescent="0.25">
      <c r="A19" s="17"/>
      <c r="B19" s="15"/>
      <c r="C19" s="15"/>
      <c r="D19" s="15"/>
      <c r="E19" s="122"/>
      <c r="F19" s="15"/>
      <c r="G19" s="15"/>
    </row>
    <row r="20" spans="1:20" x14ac:dyDescent="0.25">
      <c r="A20" s="60" t="s">
        <v>81</v>
      </c>
      <c r="B20" s="63">
        <v>1</v>
      </c>
      <c r="C20" s="63">
        <f>'Budget Template Sheet'!A40</f>
        <v>4702</v>
      </c>
      <c r="D20" s="63">
        <f>'Budget Template Sheet'!$M$10</f>
        <v>0</v>
      </c>
      <c r="E20" s="121" t="s">
        <v>82</v>
      </c>
      <c r="F20" s="60" t="str">
        <f>VLOOKUP(C20,Accounts!A:B,2,FALSE)</f>
        <v>Contributions-United Way-DDesg</v>
      </c>
      <c r="G20" s="76">
        <f>'Budget Template Sheet'!$C$5</f>
        <v>0</v>
      </c>
      <c r="H20" s="61" cm="1">
        <f t="array" ref="H20">IFERROR(_xlfn.IFS('Budget Template Sheet'!$C$10="JAN",'Budget Template Sheet'!$K$40),0)</f>
        <v>0</v>
      </c>
      <c r="I20" s="61" cm="1">
        <f t="array" ref="I20">IFERROR(_xlfn.IFS('Budget Template Sheet'!$C$10="FEB",'Budget Template Sheet'!$K$40),0)</f>
        <v>0</v>
      </c>
      <c r="J20" s="61" cm="1">
        <f t="array" ref="J20">IFERROR(_xlfn.IFS('Budget Template Sheet'!$C$10="MAR",'Budget Template Sheet'!$K$40),0)</f>
        <v>0</v>
      </c>
      <c r="K20" s="61" cm="1">
        <f t="array" ref="K20">IFERROR(_xlfn.IFS('Budget Template Sheet'!$C$10="APR",'Budget Template Sheet'!$K$40),0)</f>
        <v>0</v>
      </c>
      <c r="L20" s="61" cm="1">
        <f t="array" ref="L20">IFERROR(_xlfn.IFS('Budget Template Sheet'!$C$10="MAY",'Budget Template Sheet'!$K$40),0)</f>
        <v>0</v>
      </c>
      <c r="M20" s="61" cm="1">
        <f t="array" ref="M20">IFERROR(_xlfn.IFS('Budget Template Sheet'!$C$10="JUN",'Budget Template Sheet'!$K$40),0)</f>
        <v>0</v>
      </c>
      <c r="N20" s="61" cm="1">
        <f t="array" ref="N20">IFERROR(_xlfn.IFS('Budget Template Sheet'!$C$10="JUL",'Budget Template Sheet'!$K$40),0)</f>
        <v>0</v>
      </c>
      <c r="O20" s="61" cm="1">
        <f t="array" ref="O20">IFERROR(_xlfn.IFS('Budget Template Sheet'!$C$10="AUG",'Budget Template Sheet'!$K$40),0)</f>
        <v>0</v>
      </c>
      <c r="P20" s="61" cm="1">
        <f t="array" ref="P20">IFERROR(_xlfn.IFS('Budget Template Sheet'!$C$10="SEP",'Budget Template Sheet'!$K$40),0)</f>
        <v>0</v>
      </c>
      <c r="Q20" s="61" cm="1">
        <f t="array" ref="Q20">IFERROR(_xlfn.IFS('Budget Template Sheet'!$C$10="OCT",'Budget Template Sheet'!$K$40),0)</f>
        <v>0</v>
      </c>
      <c r="R20" s="61" cm="1">
        <f t="array" ref="R20">IFERROR(_xlfn.IFS('Budget Template Sheet'!$C$10="NOV",'Budget Template Sheet'!$K$40),0)</f>
        <v>0</v>
      </c>
      <c r="S20" s="61" cm="1">
        <f t="array" ref="S20">IFERROR(_xlfn.IFS('Budget Template Sheet'!$C$10="DEC",'Budget Template Sheet'!$K$40),0)</f>
        <v>0</v>
      </c>
      <c r="T20" s="62">
        <f>SUM(H20:S20)</f>
        <v>0</v>
      </c>
    </row>
    <row r="21" spans="1:20" x14ac:dyDescent="0.25">
      <c r="A21" s="17"/>
      <c r="B21" s="15"/>
      <c r="C21" s="15"/>
      <c r="D21" s="15"/>
      <c r="E21" s="122"/>
      <c r="F21" s="15"/>
      <c r="G21" s="15"/>
    </row>
    <row r="22" spans="1:20" x14ac:dyDescent="0.25">
      <c r="A22" s="60" t="s">
        <v>81</v>
      </c>
      <c r="B22" s="63">
        <v>1</v>
      </c>
      <c r="C22" s="63">
        <f>'Budget Template Sheet'!A41</f>
        <v>3640</v>
      </c>
      <c r="D22" s="63">
        <f>'Budget Template Sheet'!$M$10</f>
        <v>0</v>
      </c>
      <c r="E22" s="121" t="s">
        <v>82</v>
      </c>
      <c r="F22" s="60" t="str">
        <f>VLOOKUP(C22,Accounts!A:B,2,FALSE)</f>
        <v>Reclass-United Way Alloc</v>
      </c>
      <c r="G22" s="76">
        <f>'Budget Template Sheet'!$C$5</f>
        <v>0</v>
      </c>
      <c r="H22" s="61" cm="1">
        <f t="array" ref="H22">IFERROR(_xlfn.IFS('Budget Template Sheet'!$C$10="JAN",'Budget Template Sheet'!$K$41),0)</f>
        <v>0</v>
      </c>
      <c r="I22" s="61" cm="1">
        <f t="array" ref="I22">IFERROR(_xlfn.IFS('Budget Template Sheet'!$C$10="FEB",'Budget Template Sheet'!$K$41),0)</f>
        <v>0</v>
      </c>
      <c r="J22" s="61" cm="1">
        <f t="array" ref="J22">IFERROR(_xlfn.IFS('Budget Template Sheet'!$C$10="MAR",'Budget Template Sheet'!$K$41),0)</f>
        <v>0</v>
      </c>
      <c r="K22" s="61" cm="1">
        <f t="array" ref="K22">IFERROR(_xlfn.IFS('Budget Template Sheet'!$C$10="APR",'Budget Template Sheet'!$K$41),0)</f>
        <v>0</v>
      </c>
      <c r="L22" s="61" cm="1">
        <f t="array" ref="L22">IFERROR(_xlfn.IFS('Budget Template Sheet'!$C$10="MAY",'Budget Template Sheet'!$K$41),0)</f>
        <v>0</v>
      </c>
      <c r="M22" s="61" cm="1">
        <f t="array" ref="M22">IFERROR(_xlfn.IFS('Budget Template Sheet'!$C$10="JUN",'Budget Template Sheet'!$K$41),0)</f>
        <v>0</v>
      </c>
      <c r="N22" s="61" cm="1">
        <f t="array" ref="N22">IFERROR(_xlfn.IFS('Budget Template Sheet'!$C$10="JUL",'Budget Template Sheet'!$K$41),0)</f>
        <v>0</v>
      </c>
      <c r="O22" s="61" cm="1">
        <f t="array" ref="O22">IFERROR(_xlfn.IFS('Budget Template Sheet'!$C$10="AUG",'Budget Template Sheet'!$K$41),0)</f>
        <v>0</v>
      </c>
      <c r="P22" s="61" cm="1">
        <f t="array" ref="P22">IFERROR(_xlfn.IFS('Budget Template Sheet'!$C$10="SEP",'Budget Template Sheet'!$K$41),0)</f>
        <v>0</v>
      </c>
      <c r="Q22" s="61" cm="1">
        <f t="array" ref="Q22">IFERROR(_xlfn.IFS('Budget Template Sheet'!$C$10="OCT",'Budget Template Sheet'!$K$41),0)</f>
        <v>0</v>
      </c>
      <c r="R22" s="61" cm="1">
        <f t="array" ref="R22">IFERROR(_xlfn.IFS('Budget Template Sheet'!$C$10="NOV",'Budget Template Sheet'!$K$41),0)</f>
        <v>0</v>
      </c>
      <c r="S22" s="61" cm="1">
        <f t="array" ref="S22">IFERROR(_xlfn.IFS('Budget Template Sheet'!$C$10="DEC",'Budget Template Sheet'!$K$41),0)</f>
        <v>0</v>
      </c>
      <c r="T22" s="62">
        <f>SUM(H22:S22)</f>
        <v>0</v>
      </c>
    </row>
    <row r="23" spans="1:20" x14ac:dyDescent="0.25">
      <c r="A23" s="17"/>
      <c r="B23" s="15"/>
      <c r="C23" s="15"/>
      <c r="D23" s="15"/>
      <c r="E23" s="122"/>
      <c r="F23" s="15"/>
      <c r="G23" s="15"/>
    </row>
    <row r="24" spans="1:20" x14ac:dyDescent="0.25">
      <c r="A24" s="60" t="s">
        <v>81</v>
      </c>
      <c r="B24" s="63">
        <v>1</v>
      </c>
      <c r="C24" s="63">
        <f>'Budget Template Sheet'!A42</f>
        <v>4801</v>
      </c>
      <c r="D24" s="63">
        <f>'Budget Template Sheet'!$M$10</f>
        <v>0</v>
      </c>
      <c r="E24" s="121" t="s">
        <v>82</v>
      </c>
      <c r="F24" s="60" t="str">
        <f>VLOOKUP(C24,Accounts!A:B,2,FALSE)</f>
        <v>Contributions-Unassociated Org</v>
      </c>
      <c r="G24" s="76">
        <f>'Budget Template Sheet'!$C$5</f>
        <v>0</v>
      </c>
      <c r="H24" s="61" cm="1">
        <f t="array" ref="H24">IFERROR(_xlfn.IFS('Budget Template Sheet'!$C$10="JAN",'Budget Template Sheet'!$K$42),0)</f>
        <v>0</v>
      </c>
      <c r="I24" s="61" cm="1">
        <f t="array" ref="I24">IFERROR(_xlfn.IFS('Budget Template Sheet'!$C$10="FEB",'Budget Template Sheet'!$K$42),0)</f>
        <v>0</v>
      </c>
      <c r="J24" s="61" cm="1">
        <f t="array" ref="J24">IFERROR(_xlfn.IFS('Budget Template Sheet'!$C$10="MAR",'Budget Template Sheet'!$K$42),0)</f>
        <v>0</v>
      </c>
      <c r="K24" s="61" cm="1">
        <f t="array" ref="K24">IFERROR(_xlfn.IFS('Budget Template Sheet'!$C$10="APR",'Budget Template Sheet'!$K$42),0)</f>
        <v>0</v>
      </c>
      <c r="L24" s="61" cm="1">
        <f t="array" ref="L24">IFERROR(_xlfn.IFS('Budget Template Sheet'!$C$10="MAY",'Budget Template Sheet'!$K$42),0)</f>
        <v>0</v>
      </c>
      <c r="M24" s="61" cm="1">
        <f t="array" ref="M24">IFERROR(_xlfn.IFS('Budget Template Sheet'!$C$10="JUN",'Budget Template Sheet'!$K$42),0)</f>
        <v>0</v>
      </c>
      <c r="N24" s="61" cm="1">
        <f t="array" ref="N24">IFERROR(_xlfn.IFS('Budget Template Sheet'!$C$10="JUL",'Budget Template Sheet'!$K$42),0)</f>
        <v>0</v>
      </c>
      <c r="O24" s="61" cm="1">
        <f t="array" ref="O24">IFERROR(_xlfn.IFS('Budget Template Sheet'!$C$10="AUG",'Budget Template Sheet'!$K$42),0)</f>
        <v>0</v>
      </c>
      <c r="P24" s="61" cm="1">
        <f t="array" ref="P24">IFERROR(_xlfn.IFS('Budget Template Sheet'!$C$10="SEP",'Budget Template Sheet'!$K$42),0)</f>
        <v>0</v>
      </c>
      <c r="Q24" s="61" cm="1">
        <f t="array" ref="Q24">IFERROR(_xlfn.IFS('Budget Template Sheet'!$C$10="OCT",'Budget Template Sheet'!$K$42),0)</f>
        <v>0</v>
      </c>
      <c r="R24" s="61" cm="1">
        <f t="array" ref="R24">IFERROR(_xlfn.IFS('Budget Template Sheet'!$C$10="NOV",'Budget Template Sheet'!$K$42),0)</f>
        <v>0</v>
      </c>
      <c r="S24" s="61" cm="1">
        <f t="array" ref="S24">IFERROR(_xlfn.IFS('Budget Template Sheet'!$C$10="DEC",'Budget Template Sheet'!$K$42),0)</f>
        <v>0</v>
      </c>
      <c r="T24" s="62">
        <f>SUM(H24:S24)</f>
        <v>0</v>
      </c>
    </row>
    <row r="25" spans="1:20" x14ac:dyDescent="0.25">
      <c r="A25" s="17"/>
      <c r="B25" s="15"/>
      <c r="C25" s="15"/>
      <c r="D25" s="15"/>
      <c r="E25" s="122"/>
      <c r="F25" s="15"/>
      <c r="G25" s="15"/>
    </row>
    <row r="26" spans="1:20" x14ac:dyDescent="0.25">
      <c r="A26" s="60" t="s">
        <v>81</v>
      </c>
      <c r="B26" s="63">
        <v>1</v>
      </c>
      <c r="C26" s="63">
        <f>'Budget Template Sheet'!A43</f>
        <v>4901</v>
      </c>
      <c r="D26" s="63">
        <f>'Budget Template Sheet'!$M$10</f>
        <v>0</v>
      </c>
      <c r="E26" s="121" t="s">
        <v>82</v>
      </c>
      <c r="F26" s="60" t="str">
        <f>VLOOKUP(C26,Accounts!A:B,2,FALSE)</f>
        <v>Contributions-Other Indirect</v>
      </c>
      <c r="G26" s="76">
        <f>'Budget Template Sheet'!$C$5</f>
        <v>0</v>
      </c>
      <c r="H26" s="61" cm="1">
        <f t="array" ref="H26">IFERROR(_xlfn.IFS('Budget Template Sheet'!$C$10="JAN",'Budget Template Sheet'!$K$43),0)</f>
        <v>0</v>
      </c>
      <c r="I26" s="61" cm="1">
        <f t="array" ref="I26">IFERROR(_xlfn.IFS('Budget Template Sheet'!$C$10="FEB",'Budget Template Sheet'!$K$43),0)</f>
        <v>0</v>
      </c>
      <c r="J26" s="61" cm="1">
        <f t="array" ref="J26">IFERROR(_xlfn.IFS('Budget Template Sheet'!$C$10="MAR",'Budget Template Sheet'!$K$43),0)</f>
        <v>0</v>
      </c>
      <c r="K26" s="61" cm="1">
        <f t="array" ref="K26">IFERROR(_xlfn.IFS('Budget Template Sheet'!$C$10="APR",'Budget Template Sheet'!$K$43),0)</f>
        <v>0</v>
      </c>
      <c r="L26" s="61" cm="1">
        <f t="array" ref="L26">IFERROR(_xlfn.IFS('Budget Template Sheet'!$C$10="MAY",'Budget Template Sheet'!$K$43),0)</f>
        <v>0</v>
      </c>
      <c r="M26" s="61" cm="1">
        <f t="array" ref="M26">IFERROR(_xlfn.IFS('Budget Template Sheet'!$C$10="JUN",'Budget Template Sheet'!$K$43),0)</f>
        <v>0</v>
      </c>
      <c r="N26" s="61" cm="1">
        <f t="array" ref="N26">IFERROR(_xlfn.IFS('Budget Template Sheet'!$C$10="JUL",'Budget Template Sheet'!$K$43),0)</f>
        <v>0</v>
      </c>
      <c r="O26" s="61" cm="1">
        <f t="array" ref="O26">IFERROR(_xlfn.IFS('Budget Template Sheet'!$C$10="AUG",'Budget Template Sheet'!$K$43),0)</f>
        <v>0</v>
      </c>
      <c r="P26" s="61" cm="1">
        <f t="array" ref="P26">IFERROR(_xlfn.IFS('Budget Template Sheet'!$C$10="SEP",'Budget Template Sheet'!$K$43),0)</f>
        <v>0</v>
      </c>
      <c r="Q26" s="61" cm="1">
        <f t="array" ref="Q26">IFERROR(_xlfn.IFS('Budget Template Sheet'!$C$10="OCT",'Budget Template Sheet'!$K$43),0)</f>
        <v>0</v>
      </c>
      <c r="R26" s="61" cm="1">
        <f t="array" ref="R26">IFERROR(_xlfn.IFS('Budget Template Sheet'!$C$10="NOV",'Budget Template Sheet'!$K$43),0)</f>
        <v>0</v>
      </c>
      <c r="S26" s="61" cm="1">
        <f t="array" ref="S26">IFERROR(_xlfn.IFS('Budget Template Sheet'!$C$10="DEC",'Budget Template Sheet'!$K$43),0)</f>
        <v>0</v>
      </c>
      <c r="T26" s="62">
        <f>SUM(H26:S26)</f>
        <v>0</v>
      </c>
    </row>
    <row r="27" spans="1:20" x14ac:dyDescent="0.25">
      <c r="A27" s="17"/>
      <c r="B27" s="15"/>
      <c r="C27" s="15"/>
      <c r="D27" s="15"/>
      <c r="E27" s="122"/>
      <c r="F27" s="15"/>
      <c r="G27" s="15"/>
    </row>
    <row r="28" spans="1:20" x14ac:dyDescent="0.25">
      <c r="A28" s="60" t="s">
        <v>81</v>
      </c>
      <c r="B28" s="63">
        <v>1</v>
      </c>
      <c r="C28" s="63">
        <f>'Budget Template Sheet'!A44</f>
        <v>6501</v>
      </c>
      <c r="D28" s="63">
        <f>'Budget Template Sheet'!$M$10</f>
        <v>0</v>
      </c>
      <c r="E28" s="121" t="s">
        <v>82</v>
      </c>
      <c r="F28" s="60" t="str">
        <f>VLOOKUP(C28,Accounts!A:B,2,FALSE)</f>
        <v>Investment Income</v>
      </c>
      <c r="G28" s="76">
        <f>'Budget Template Sheet'!$C$5</f>
        <v>0</v>
      </c>
      <c r="H28" s="61" cm="1">
        <f t="array" ref="H28">IFERROR(_xlfn.IFS('Budget Template Sheet'!$C$10="JAN",'Budget Template Sheet'!$K$44),0)</f>
        <v>0</v>
      </c>
      <c r="I28" s="61" cm="1">
        <f t="array" ref="I28">IFERROR(_xlfn.IFS('Budget Template Sheet'!$C$10="FEB",'Budget Template Sheet'!$K$44),0)</f>
        <v>0</v>
      </c>
      <c r="J28" s="61" cm="1">
        <f t="array" ref="J28">IFERROR(_xlfn.IFS('Budget Template Sheet'!$C$10="MAR",'Budget Template Sheet'!$K$44),0)</f>
        <v>0</v>
      </c>
      <c r="K28" s="61" cm="1">
        <f t="array" ref="K28">IFERROR(_xlfn.IFS('Budget Template Sheet'!$C$10="APR",'Budget Template Sheet'!$K$44),0)</f>
        <v>0</v>
      </c>
      <c r="L28" s="61" cm="1">
        <f t="array" ref="L28">IFERROR(_xlfn.IFS('Budget Template Sheet'!$C$10="MAY",'Budget Template Sheet'!$K$44),0)</f>
        <v>0</v>
      </c>
      <c r="M28" s="61" cm="1">
        <f t="array" ref="M28">IFERROR(_xlfn.IFS('Budget Template Sheet'!$C$10="JUN",'Budget Template Sheet'!$K$44),0)</f>
        <v>0</v>
      </c>
      <c r="N28" s="61" cm="1">
        <f t="array" ref="N28">IFERROR(_xlfn.IFS('Budget Template Sheet'!$C$10="JUL",'Budget Template Sheet'!$K$44),0)</f>
        <v>0</v>
      </c>
      <c r="O28" s="61" cm="1">
        <f t="array" ref="O28">IFERROR(_xlfn.IFS('Budget Template Sheet'!$C$10="AUG",'Budget Template Sheet'!$K$44),0)</f>
        <v>0</v>
      </c>
      <c r="P28" s="61" cm="1">
        <f t="array" ref="P28">IFERROR(_xlfn.IFS('Budget Template Sheet'!$C$10="SEP",'Budget Template Sheet'!$K$44),0)</f>
        <v>0</v>
      </c>
      <c r="Q28" s="61" cm="1">
        <f t="array" ref="Q28">IFERROR(_xlfn.IFS('Budget Template Sheet'!$C$10="OCT",'Budget Template Sheet'!$K$44),0)</f>
        <v>0</v>
      </c>
      <c r="R28" s="61" cm="1">
        <f t="array" ref="R28">IFERROR(_xlfn.IFS('Budget Template Sheet'!$C$10="NOV",'Budget Template Sheet'!$K$44),0)</f>
        <v>0</v>
      </c>
      <c r="S28" s="61" cm="1">
        <f t="array" ref="S28">IFERROR(_xlfn.IFS('Budget Template Sheet'!$C$10="DEC",'Budget Template Sheet'!$K$44),0)</f>
        <v>0</v>
      </c>
      <c r="T28" s="62">
        <f>SUM(H28:S28)</f>
        <v>0</v>
      </c>
    </row>
    <row r="29" spans="1:20" x14ac:dyDescent="0.25">
      <c r="A29" s="17"/>
      <c r="B29" s="15"/>
      <c r="C29" s="15"/>
      <c r="D29" s="15"/>
      <c r="E29" s="122"/>
      <c r="F29" s="15"/>
      <c r="G29" s="15"/>
    </row>
    <row r="30" spans="1:20" x14ac:dyDescent="0.25">
      <c r="A30" s="60" t="s">
        <v>81</v>
      </c>
      <c r="B30" s="63">
        <v>1</v>
      </c>
      <c r="C30" s="63">
        <f>'Budget Template Sheet'!A45</f>
        <v>6503</v>
      </c>
      <c r="D30" s="63">
        <f>'Budget Template Sheet'!$M$10</f>
        <v>0</v>
      </c>
      <c r="E30" s="121" t="s">
        <v>82</v>
      </c>
      <c r="F30" s="60" t="str">
        <f>VLOOKUP(C30,Accounts!A:B,2,FALSE)</f>
        <v>Investment Income-Endowmt Fund</v>
      </c>
      <c r="G30" s="76">
        <f>'Budget Template Sheet'!$C$5</f>
        <v>0</v>
      </c>
      <c r="H30" s="61" cm="1">
        <f t="array" ref="H30">IFERROR(_xlfn.IFS('Budget Template Sheet'!$C$10="JAN",'Budget Template Sheet'!$K$45),0)</f>
        <v>0</v>
      </c>
      <c r="I30" s="61" cm="1">
        <f t="array" ref="I30">IFERROR(_xlfn.IFS('Budget Template Sheet'!$C$10="FEB",'Budget Template Sheet'!$K$45),0)</f>
        <v>0</v>
      </c>
      <c r="J30" s="61" cm="1">
        <f t="array" ref="J30">IFERROR(_xlfn.IFS('Budget Template Sheet'!$C$10="MAR",'Budget Template Sheet'!$K$45),0)</f>
        <v>0</v>
      </c>
      <c r="K30" s="61" cm="1">
        <f t="array" ref="K30">IFERROR(_xlfn.IFS('Budget Template Sheet'!$C$10="APR",'Budget Template Sheet'!$K$45),0)</f>
        <v>0</v>
      </c>
      <c r="L30" s="61" cm="1">
        <f t="array" ref="L30">IFERROR(_xlfn.IFS('Budget Template Sheet'!$C$10="MAY",'Budget Template Sheet'!$K$45),0)</f>
        <v>0</v>
      </c>
      <c r="M30" s="61" cm="1">
        <f t="array" ref="M30">IFERROR(_xlfn.IFS('Budget Template Sheet'!$C$10="JUN",'Budget Template Sheet'!$K$45),0)</f>
        <v>0</v>
      </c>
      <c r="N30" s="61" cm="1">
        <f t="array" ref="N30">IFERROR(_xlfn.IFS('Budget Template Sheet'!$C$10="JUL",'Budget Template Sheet'!$K$45),0)</f>
        <v>0</v>
      </c>
      <c r="O30" s="61" cm="1">
        <f t="array" ref="O30">IFERROR(_xlfn.IFS('Budget Template Sheet'!$C$10="AUG",'Budget Template Sheet'!$K$45),0)</f>
        <v>0</v>
      </c>
      <c r="P30" s="61" cm="1">
        <f t="array" ref="P30">IFERROR(_xlfn.IFS('Budget Template Sheet'!$C$10="SEP",'Budget Template Sheet'!$K$45),0)</f>
        <v>0</v>
      </c>
      <c r="Q30" s="61" cm="1">
        <f t="array" ref="Q30">IFERROR(_xlfn.IFS('Budget Template Sheet'!$C$10="OCT",'Budget Template Sheet'!$K$45),0)</f>
        <v>0</v>
      </c>
      <c r="R30" s="61" cm="1">
        <f t="array" ref="R30">IFERROR(_xlfn.IFS('Budget Template Sheet'!$C$10="NOV",'Budget Template Sheet'!$K$45),0)</f>
        <v>0</v>
      </c>
      <c r="S30" s="61" cm="1">
        <f t="array" ref="S30">IFERROR(_xlfn.IFS('Budget Template Sheet'!$C$10="DEC",'Budget Template Sheet'!$K$45),0)</f>
        <v>0</v>
      </c>
      <c r="T30" s="62">
        <f>SUM(H30:S30)</f>
        <v>0</v>
      </c>
    </row>
    <row r="31" spans="1:20" x14ac:dyDescent="0.25">
      <c r="A31" s="17"/>
      <c r="B31" s="15"/>
      <c r="C31" s="15"/>
      <c r="D31" s="15"/>
      <c r="E31" s="122"/>
      <c r="F31" s="15"/>
      <c r="G31" s="15"/>
    </row>
    <row r="32" spans="1:20" x14ac:dyDescent="0.25">
      <c r="A32" s="60" t="s">
        <v>81</v>
      </c>
      <c r="B32" s="63">
        <v>1</v>
      </c>
      <c r="C32" s="63">
        <f>'Budget Template Sheet'!A46</f>
        <v>6531</v>
      </c>
      <c r="D32" s="63">
        <f>'Budget Template Sheet'!$M$10</f>
        <v>0</v>
      </c>
      <c r="E32" s="121" t="s">
        <v>82</v>
      </c>
      <c r="F32" s="60" t="str">
        <f>VLOOKUP(C32,Accounts!A:B,2,FALSE)</f>
        <v>Investment Income-Royalties</v>
      </c>
      <c r="G32" s="76">
        <f>'Budget Template Sheet'!$C$5</f>
        <v>0</v>
      </c>
      <c r="H32" s="61" cm="1">
        <f t="array" ref="H32">IFERROR(_xlfn.IFS('Budget Template Sheet'!$C$10="JAN",'Budget Template Sheet'!$K$46),0)</f>
        <v>0</v>
      </c>
      <c r="I32" s="61" cm="1">
        <f t="array" ref="I32">IFERROR(_xlfn.IFS('Budget Template Sheet'!$C$10="FEB",'Budget Template Sheet'!$K$46),0)</f>
        <v>0</v>
      </c>
      <c r="J32" s="61" cm="1">
        <f t="array" ref="J32">IFERROR(_xlfn.IFS('Budget Template Sheet'!$C$10="MAR",'Budget Template Sheet'!$K$46),0)</f>
        <v>0</v>
      </c>
      <c r="K32" s="61" cm="1">
        <f t="array" ref="K32">IFERROR(_xlfn.IFS('Budget Template Sheet'!$C$10="APR",'Budget Template Sheet'!$K$46),0)</f>
        <v>0</v>
      </c>
      <c r="L32" s="61" cm="1">
        <f t="array" ref="L32">IFERROR(_xlfn.IFS('Budget Template Sheet'!$C$10="MAY",'Budget Template Sheet'!$K$46),0)</f>
        <v>0</v>
      </c>
      <c r="M32" s="61" cm="1">
        <f t="array" ref="M32">IFERROR(_xlfn.IFS('Budget Template Sheet'!$C$10="JUN",'Budget Template Sheet'!$K$46),0)</f>
        <v>0</v>
      </c>
      <c r="N32" s="61" cm="1">
        <f t="array" ref="N32">IFERROR(_xlfn.IFS('Budget Template Sheet'!$C$10="JUL",'Budget Template Sheet'!$K$46),0)</f>
        <v>0</v>
      </c>
      <c r="O32" s="61" cm="1">
        <f t="array" ref="O32">IFERROR(_xlfn.IFS('Budget Template Sheet'!$C$10="AUG",'Budget Template Sheet'!$K$46),0)</f>
        <v>0</v>
      </c>
      <c r="P32" s="61" cm="1">
        <f t="array" ref="P32">IFERROR(_xlfn.IFS('Budget Template Sheet'!$C$10="SEP",'Budget Template Sheet'!$K$46),0)</f>
        <v>0</v>
      </c>
      <c r="Q32" s="61" cm="1">
        <f t="array" ref="Q32">IFERROR(_xlfn.IFS('Budget Template Sheet'!$C$10="OCT",'Budget Template Sheet'!$K$46),0)</f>
        <v>0</v>
      </c>
      <c r="R32" s="61" cm="1">
        <f t="array" ref="R32">IFERROR(_xlfn.IFS('Budget Template Sheet'!$C$10="NOV",'Budget Template Sheet'!$K$46),0)</f>
        <v>0</v>
      </c>
      <c r="S32" s="61" cm="1">
        <f t="array" ref="S32">IFERROR(_xlfn.IFS('Budget Template Sheet'!$C$10="DEC",'Budget Template Sheet'!$K$46),0)</f>
        <v>0</v>
      </c>
      <c r="T32" s="62">
        <f>SUM(H32:S32)</f>
        <v>0</v>
      </c>
    </row>
    <row r="33" spans="1:20" x14ac:dyDescent="0.25">
      <c r="A33" s="17"/>
      <c r="B33" s="15"/>
      <c r="C33" s="15"/>
      <c r="D33" s="15"/>
      <c r="E33" s="122"/>
      <c r="F33" s="15"/>
      <c r="G33" s="15"/>
    </row>
    <row r="34" spans="1:20" x14ac:dyDescent="0.25">
      <c r="A34" s="60" t="s">
        <v>81</v>
      </c>
      <c r="B34" s="63">
        <v>1</v>
      </c>
      <c r="C34" s="63" t="e">
        <f>'Budget Template Sheet'!#REF!</f>
        <v>#REF!</v>
      </c>
      <c r="D34" s="63">
        <f>'Budget Template Sheet'!$M$10</f>
        <v>0</v>
      </c>
      <c r="E34" s="121" t="s">
        <v>82</v>
      </c>
      <c r="F34" s="60" t="e">
        <f>VLOOKUP(C34,Accounts!A:B,2,FALSE)</f>
        <v>#REF!</v>
      </c>
      <c r="G34" s="76">
        <f>'Budget Template Sheet'!$C$5</f>
        <v>0</v>
      </c>
      <c r="H34" s="61" cm="1">
        <f t="array" ref="H34">IFERROR(_xlfn.IFS('Budget Template Sheet'!$C$10="JAN",'Budget Template Sheet'!#REF!),0)</f>
        <v>0</v>
      </c>
      <c r="I34" s="61" cm="1">
        <f t="array" ref="I34">IFERROR(_xlfn.IFS('Budget Template Sheet'!$C$10="FEB",'Budget Template Sheet'!#REF!),0)</f>
        <v>0</v>
      </c>
      <c r="J34" s="61" cm="1">
        <f t="array" ref="J34">IFERROR(_xlfn.IFS('Budget Template Sheet'!$C$10="MAR",'Budget Template Sheet'!#REF!),0)</f>
        <v>0</v>
      </c>
      <c r="K34" s="61" cm="1">
        <f t="array" ref="K34">IFERROR(_xlfn.IFS('Budget Template Sheet'!$C$10="APR",'Budget Template Sheet'!#REF!),0)</f>
        <v>0</v>
      </c>
      <c r="L34" s="61" cm="1">
        <f t="array" ref="L34">IFERROR(_xlfn.IFS('Budget Template Sheet'!$C$10="MAY",'Budget Template Sheet'!#REF!),0)</f>
        <v>0</v>
      </c>
      <c r="M34" s="61" cm="1">
        <f t="array" ref="M34">IFERROR(_xlfn.IFS('Budget Template Sheet'!$C$10="JUN",'Budget Template Sheet'!#REF!),0)</f>
        <v>0</v>
      </c>
      <c r="N34" s="61" cm="1">
        <f t="array" ref="N34">IFERROR(_xlfn.IFS('Budget Template Sheet'!$C$10="JUL",'Budget Template Sheet'!#REF!),0)</f>
        <v>0</v>
      </c>
      <c r="O34" s="61" cm="1">
        <f t="array" ref="O34">IFERROR(_xlfn.IFS('Budget Template Sheet'!$C$10="AUG",'Budget Template Sheet'!#REF!),0)</f>
        <v>0</v>
      </c>
      <c r="P34" s="61" cm="1">
        <f t="array" ref="P34">IFERROR(_xlfn.IFS('Budget Template Sheet'!$C$10="SEP",'Budget Template Sheet'!#REF!),0)</f>
        <v>0</v>
      </c>
      <c r="Q34" s="61" cm="1">
        <f t="array" ref="Q34">IFERROR(_xlfn.IFS('Budget Template Sheet'!$C$10="OCT",'Budget Template Sheet'!#REF!),0)</f>
        <v>0</v>
      </c>
      <c r="R34" s="61" cm="1">
        <f t="array" ref="R34">IFERROR(_xlfn.IFS('Budget Template Sheet'!$C$10="NOV",'Budget Template Sheet'!#REF!),0)</f>
        <v>0</v>
      </c>
      <c r="S34" s="61" cm="1">
        <f t="array" ref="S34">IFERROR(_xlfn.IFS('Budget Template Sheet'!$C$10="DEC",'Budget Template Sheet'!#REF!),0)</f>
        <v>0</v>
      </c>
      <c r="T34" s="62">
        <f>SUM(H34:S34)</f>
        <v>0</v>
      </c>
    </row>
    <row r="35" spans="1:20" x14ac:dyDescent="0.25">
      <c r="A35" s="17"/>
      <c r="B35" s="15"/>
      <c r="C35" s="15"/>
      <c r="D35" s="15"/>
      <c r="E35" s="122"/>
      <c r="F35" s="15"/>
      <c r="G35" s="15"/>
      <c r="T35" s="127"/>
    </row>
    <row r="36" spans="1:20" x14ac:dyDescent="0.25">
      <c r="A36" s="60" t="s">
        <v>81</v>
      </c>
      <c r="B36" s="63">
        <v>1</v>
      </c>
      <c r="C36" s="63" t="e">
        <f>'Budget Template Sheet'!#REF!</f>
        <v>#REF!</v>
      </c>
      <c r="D36" s="63">
        <f>'Budget Template Sheet'!$M$10</f>
        <v>0</v>
      </c>
      <c r="E36" s="121" t="s">
        <v>82</v>
      </c>
      <c r="F36" s="60" t="e">
        <f>VLOOKUP(C36,Accounts!A:B,2,FALSE)</f>
        <v>#REF!</v>
      </c>
      <c r="G36" s="129">
        <f>'Budget Template Sheet'!$C$5</f>
        <v>0</v>
      </c>
      <c r="H36" s="61" cm="1">
        <f t="array" ref="H36">IFERROR(_xlfn.IFS('Budget Template Sheet'!$C$10="JAN",'Budget Template Sheet'!#REF!),0)</f>
        <v>0</v>
      </c>
      <c r="I36" s="61" cm="1">
        <f t="array" ref="I36">IFERROR(_xlfn.IFS('Budget Template Sheet'!$C$10="FEB",'Budget Template Sheet'!#REF!),0)</f>
        <v>0</v>
      </c>
      <c r="J36" s="61" cm="1">
        <f t="array" ref="J36">IFERROR(_xlfn.IFS('Budget Template Sheet'!$C$10="MAR",'Budget Template Sheet'!#REF!),0)</f>
        <v>0</v>
      </c>
      <c r="K36" s="61" cm="1">
        <f t="array" ref="K36">IFERROR(_xlfn.IFS('Budget Template Sheet'!$C$10="APR",'Budget Template Sheet'!#REF!),0)</f>
        <v>0</v>
      </c>
      <c r="L36" s="61" cm="1">
        <f t="array" ref="L36">IFERROR(_xlfn.IFS('Budget Template Sheet'!$C$10="MAY",'Budget Template Sheet'!#REF!),0)</f>
        <v>0</v>
      </c>
      <c r="M36" s="61" cm="1">
        <f t="array" ref="M36">IFERROR(_xlfn.IFS('Budget Template Sheet'!$C$10="JUN",'Budget Template Sheet'!#REF!),0)</f>
        <v>0</v>
      </c>
      <c r="N36" s="61" cm="1">
        <f t="array" ref="N36">IFERROR(_xlfn.IFS('Budget Template Sheet'!$C$10="JUL",'Budget Template Sheet'!#REF!),0)</f>
        <v>0</v>
      </c>
      <c r="O36" s="61" cm="1">
        <f t="array" ref="O36">IFERROR(_xlfn.IFS('Budget Template Sheet'!$C$10="AUG",'Budget Template Sheet'!#REF!),0)</f>
        <v>0</v>
      </c>
      <c r="P36" s="61" cm="1">
        <f t="array" ref="P36">IFERROR(_xlfn.IFS('Budget Template Sheet'!$C$10="SEP",'Budget Template Sheet'!#REF!),0)</f>
        <v>0</v>
      </c>
      <c r="Q36" s="61" cm="1">
        <f t="array" ref="Q36">IFERROR(_xlfn.IFS('Budget Template Sheet'!$C$10="OCT",'Budget Template Sheet'!#REF!),0)</f>
        <v>0</v>
      </c>
      <c r="R36" s="61" cm="1">
        <f t="array" ref="R36">IFERROR(_xlfn.IFS('Budget Template Sheet'!$C$10="NOV",'Budget Template Sheet'!#REF!),0)</f>
        <v>0</v>
      </c>
      <c r="S36" s="61" cm="1">
        <f t="array" ref="S36">IFERROR(_xlfn.IFS('Budget Template Sheet'!$C$10="DEC",'Budget Template Sheet'!#REF!),0)</f>
        <v>0</v>
      </c>
      <c r="T36" s="62">
        <f t="shared" ref="T36" si="0">SUM(H36:S36)</f>
        <v>0</v>
      </c>
    </row>
    <row r="37" spans="1:20" x14ac:dyDescent="0.25">
      <c r="A37" s="17"/>
      <c r="B37" s="15"/>
      <c r="C37" s="15"/>
      <c r="D37" s="15"/>
      <c r="E37" s="122"/>
      <c r="F37" s="15"/>
      <c r="G37" s="15"/>
    </row>
    <row r="38" spans="1:20" x14ac:dyDescent="0.25">
      <c r="A38" s="60" t="s">
        <v>81</v>
      </c>
      <c r="B38" s="63">
        <v>1</v>
      </c>
      <c r="C38" s="63" t="e">
        <f>'Budget Template Sheet'!#REF!</f>
        <v>#REF!</v>
      </c>
      <c r="D38" s="63">
        <f>'Budget Template Sheet'!$M$10</f>
        <v>0</v>
      </c>
      <c r="E38" s="121" t="s">
        <v>82</v>
      </c>
      <c r="F38" s="60" t="e">
        <f>VLOOKUP(C38,Accounts!A:B,2,FALSE)</f>
        <v>#REF!</v>
      </c>
      <c r="G38" s="129">
        <f>'Budget Template Sheet'!$C$5</f>
        <v>0</v>
      </c>
      <c r="H38" s="61" cm="1">
        <f t="array" ref="H38">IFERROR(_xlfn.IFS('Budget Template Sheet'!$C$10="JAN",'Budget Template Sheet'!#REF!),0)</f>
        <v>0</v>
      </c>
      <c r="I38" s="61" cm="1">
        <f t="array" ref="I38">IFERROR(_xlfn.IFS('Budget Template Sheet'!$C$10="FEB",'Budget Template Sheet'!#REF!),0)</f>
        <v>0</v>
      </c>
      <c r="J38" s="61" cm="1">
        <f t="array" ref="J38">IFERROR(_xlfn.IFS('Budget Template Sheet'!$C$10="MAR",'Budget Template Sheet'!#REF!),0)</f>
        <v>0</v>
      </c>
      <c r="K38" s="61" cm="1">
        <f t="array" ref="K38">IFERROR(_xlfn.IFS('Budget Template Sheet'!$C$10="APR",'Budget Template Sheet'!#REF!),0)</f>
        <v>0</v>
      </c>
      <c r="L38" s="61" cm="1">
        <f t="array" ref="L38">IFERROR(_xlfn.IFS('Budget Template Sheet'!$C$10="MAY",'Budget Template Sheet'!#REF!),0)</f>
        <v>0</v>
      </c>
      <c r="M38" s="61" cm="1">
        <f t="array" ref="M38">IFERROR(_xlfn.IFS('Budget Template Sheet'!$C$10="JUN",'Budget Template Sheet'!#REF!),0)</f>
        <v>0</v>
      </c>
      <c r="N38" s="61" cm="1">
        <f t="array" ref="N38">IFERROR(_xlfn.IFS('Budget Template Sheet'!$C$10="JUL",'Budget Template Sheet'!#REF!),0)</f>
        <v>0</v>
      </c>
      <c r="O38" s="61" cm="1">
        <f t="array" ref="O38">IFERROR(_xlfn.IFS('Budget Template Sheet'!$C$10="AUG",'Budget Template Sheet'!#REF!),0)</f>
        <v>0</v>
      </c>
      <c r="P38" s="61" cm="1">
        <f t="array" ref="P38">IFERROR(_xlfn.IFS('Budget Template Sheet'!$C$10="SEP",'Budget Template Sheet'!#REF!),0)</f>
        <v>0</v>
      </c>
      <c r="Q38" s="61" cm="1">
        <f t="array" ref="Q38">IFERROR(_xlfn.IFS('Budget Template Sheet'!$C$10="OCT",'Budget Template Sheet'!#REF!),0)</f>
        <v>0</v>
      </c>
      <c r="R38" s="61" cm="1">
        <f t="array" ref="R38">IFERROR(_xlfn.IFS('Budget Template Sheet'!$C$10="NOV",'Budget Template Sheet'!#REF!),0)</f>
        <v>0</v>
      </c>
      <c r="S38" s="61" cm="1">
        <f t="array" ref="S38">IFERROR(_xlfn.IFS('Budget Template Sheet'!$C$10="DEC",'Budget Template Sheet'!#REF!),0)</f>
        <v>0</v>
      </c>
      <c r="T38" s="62">
        <f>SUM(H38:S38)</f>
        <v>0</v>
      </c>
    </row>
    <row r="39" spans="1:20" x14ac:dyDescent="0.25">
      <c r="A39" s="17"/>
      <c r="B39" s="15"/>
      <c r="C39" s="15"/>
      <c r="D39" s="15"/>
      <c r="E39" s="122"/>
      <c r="F39" s="15"/>
      <c r="G39" s="15"/>
    </row>
    <row r="40" spans="1:20" x14ac:dyDescent="0.25">
      <c r="A40" s="60" t="s">
        <v>81</v>
      </c>
      <c r="B40" s="63">
        <v>1</v>
      </c>
      <c r="C40" s="63" t="e">
        <f>'Budget Template Sheet'!#REF!</f>
        <v>#REF!</v>
      </c>
      <c r="D40" s="63">
        <f>'Budget Template Sheet'!$M$10</f>
        <v>0</v>
      </c>
      <c r="E40" s="121" t="s">
        <v>82</v>
      </c>
      <c r="F40" s="60" t="e">
        <f>VLOOKUP(C40,Accounts!A:B,2,FALSE)</f>
        <v>#REF!</v>
      </c>
      <c r="G40" s="129">
        <f>'Budget Template Sheet'!$C$5</f>
        <v>0</v>
      </c>
      <c r="H40" s="61" cm="1">
        <f t="array" ref="H40">IFERROR(_xlfn.IFS('Budget Template Sheet'!$C$10="JAN",'Budget Template Sheet'!#REF!),0)</f>
        <v>0</v>
      </c>
      <c r="I40" s="61" cm="1">
        <f t="array" ref="I40">IFERROR(_xlfn.IFS('Budget Template Sheet'!$C$10="FEB",'Budget Template Sheet'!#REF!),0)</f>
        <v>0</v>
      </c>
      <c r="J40" s="61" cm="1">
        <f t="array" ref="J40">IFERROR(_xlfn.IFS('Budget Template Sheet'!$C$10="MAR",'Budget Template Sheet'!#REF!),0)</f>
        <v>0</v>
      </c>
      <c r="K40" s="61" cm="1">
        <f t="array" ref="K40">IFERROR(_xlfn.IFS('Budget Template Sheet'!$C$10="APR",'Budget Template Sheet'!#REF!),0)</f>
        <v>0</v>
      </c>
      <c r="L40" s="61" cm="1">
        <f t="array" ref="L40">IFERROR(_xlfn.IFS('Budget Template Sheet'!$C$10="MAY",'Budget Template Sheet'!#REF!),0)</f>
        <v>0</v>
      </c>
      <c r="M40" s="61" cm="1">
        <f t="array" ref="M40">IFERROR(_xlfn.IFS('Budget Template Sheet'!$C$10="JUN",'Budget Template Sheet'!#REF!),0)</f>
        <v>0</v>
      </c>
      <c r="N40" s="61" cm="1">
        <f t="array" ref="N40">IFERROR(_xlfn.IFS('Budget Template Sheet'!$C$10="JUL",'Budget Template Sheet'!#REF!),0)</f>
        <v>0</v>
      </c>
      <c r="O40" s="61" cm="1">
        <f t="array" ref="O40">IFERROR(_xlfn.IFS('Budget Template Sheet'!$C$10="AUG",'Budget Template Sheet'!#REF!),0)</f>
        <v>0</v>
      </c>
      <c r="P40" s="61" cm="1">
        <f t="array" ref="P40">IFERROR(_xlfn.IFS('Budget Template Sheet'!$C$10="SEP",'Budget Template Sheet'!#REF!),0)</f>
        <v>0</v>
      </c>
      <c r="Q40" s="61" cm="1">
        <f t="array" ref="Q40">IFERROR(_xlfn.IFS('Budget Template Sheet'!$C$10="OCT",'Budget Template Sheet'!#REF!),0)</f>
        <v>0</v>
      </c>
      <c r="R40" s="61" cm="1">
        <f t="array" ref="R40">IFERROR(_xlfn.IFS('Budget Template Sheet'!$C$10="NOV",'Budget Template Sheet'!#REF!),0)</f>
        <v>0</v>
      </c>
      <c r="S40" s="61" cm="1">
        <f t="array" ref="S40">IFERROR(_xlfn.IFS('Budget Template Sheet'!$C$10="DEC",'Budget Template Sheet'!#REF!),0)</f>
        <v>0</v>
      </c>
      <c r="T40" s="61">
        <f>SUM(H40:S40)</f>
        <v>0</v>
      </c>
    </row>
    <row r="41" spans="1:20" x14ac:dyDescent="0.25">
      <c r="A41" s="17"/>
      <c r="B41" s="15"/>
      <c r="C41" s="15"/>
      <c r="D41" s="15"/>
      <c r="E41" s="122"/>
      <c r="F41" s="15"/>
      <c r="G41" s="15"/>
      <c r="T41" s="61"/>
    </row>
    <row r="42" spans="1:20" x14ac:dyDescent="0.25">
      <c r="A42" s="60" t="s">
        <v>81</v>
      </c>
      <c r="B42" s="63">
        <v>1</v>
      </c>
      <c r="C42" s="63" t="e">
        <f>'Budget Template Sheet'!#REF!</f>
        <v>#REF!</v>
      </c>
      <c r="D42" s="63">
        <f>'Budget Template Sheet'!$M$10</f>
        <v>0</v>
      </c>
      <c r="E42" s="121" t="s">
        <v>82</v>
      </c>
      <c r="F42" s="60" t="e">
        <f>VLOOKUP(C42,Accounts!A:B,2,FALSE)</f>
        <v>#REF!</v>
      </c>
      <c r="G42" s="129">
        <f>'Budget Template Sheet'!$C$5</f>
        <v>0</v>
      </c>
      <c r="H42" s="61" cm="1">
        <f t="array" ref="H42">IFERROR(_xlfn.IFS('Budget Template Sheet'!$C$10="JAN",'Budget Template Sheet'!#REF!),0)</f>
        <v>0</v>
      </c>
      <c r="I42" s="61" cm="1">
        <f t="array" ref="I42">IFERROR(_xlfn.IFS('Budget Template Sheet'!$C$10="FEB",'Budget Template Sheet'!#REF!),0)</f>
        <v>0</v>
      </c>
      <c r="J42" s="61" cm="1">
        <f t="array" ref="J42">IFERROR(_xlfn.IFS('Budget Template Sheet'!$C$10="MAR",'Budget Template Sheet'!#REF!),0)</f>
        <v>0</v>
      </c>
      <c r="K42" s="61" cm="1">
        <f t="array" ref="K42">IFERROR(_xlfn.IFS('Budget Template Sheet'!$C$10="APR",'Budget Template Sheet'!#REF!),0)</f>
        <v>0</v>
      </c>
      <c r="L42" s="61" cm="1">
        <f t="array" ref="L42">IFERROR(_xlfn.IFS('Budget Template Sheet'!$C$10="MAY",'Budget Template Sheet'!#REF!),0)</f>
        <v>0</v>
      </c>
      <c r="M42" s="61" cm="1">
        <f t="array" ref="M42">IFERROR(_xlfn.IFS('Budget Template Sheet'!$C$10="JUN",'Budget Template Sheet'!#REF!),0)</f>
        <v>0</v>
      </c>
      <c r="N42" s="61" cm="1">
        <f t="array" ref="N42">IFERROR(_xlfn.IFS('Budget Template Sheet'!$C$10="JUL",'Budget Template Sheet'!#REF!),0)</f>
        <v>0</v>
      </c>
      <c r="O42" s="61" cm="1">
        <f t="array" ref="O42">IFERROR(_xlfn.IFS('Budget Template Sheet'!$C$10="AUG",'Budget Template Sheet'!#REF!),0)</f>
        <v>0</v>
      </c>
      <c r="P42" s="61" cm="1">
        <f t="array" ref="P42">IFERROR(_xlfn.IFS('Budget Template Sheet'!$C$10="SEP",'Budget Template Sheet'!#REF!),0)</f>
        <v>0</v>
      </c>
      <c r="Q42" s="61" cm="1">
        <f t="array" ref="Q42">IFERROR(_xlfn.IFS('Budget Template Sheet'!$C$10="OCT",'Budget Template Sheet'!#REF!),0)</f>
        <v>0</v>
      </c>
      <c r="R42" s="61" cm="1">
        <f t="array" ref="R42">IFERROR(_xlfn.IFS('Budget Template Sheet'!$C$10="NOV",'Budget Template Sheet'!#REF!),0)</f>
        <v>0</v>
      </c>
      <c r="S42" s="61" cm="1">
        <f t="array" ref="S42">IFERROR(_xlfn.IFS('Budget Template Sheet'!$C$10="DEC",'Budget Template Sheet'!#REF!),0)</f>
        <v>0</v>
      </c>
      <c r="T42" s="61">
        <f t="shared" ref="T42:T104" si="1">SUM(H42:S42)</f>
        <v>0</v>
      </c>
    </row>
    <row r="43" spans="1:20" x14ac:dyDescent="0.25">
      <c r="A43" s="17"/>
      <c r="B43" s="15"/>
      <c r="C43" s="15"/>
      <c r="D43" s="15"/>
      <c r="E43" s="122"/>
      <c r="F43" s="15"/>
      <c r="G43" s="15"/>
      <c r="H43" s="130"/>
      <c r="T43" s="130"/>
    </row>
    <row r="44" spans="1:20" x14ac:dyDescent="0.25">
      <c r="A44" s="60" t="s">
        <v>81</v>
      </c>
      <c r="B44" s="63">
        <v>1</v>
      </c>
      <c r="C44" s="63" t="e">
        <f>'Budget Template Sheet'!#REF!</f>
        <v>#REF!</v>
      </c>
      <c r="D44" s="63">
        <f>'Budget Template Sheet'!$M$10</f>
        <v>0</v>
      </c>
      <c r="E44" s="128" t="s">
        <v>82</v>
      </c>
      <c r="F44" s="60" t="e">
        <f>VLOOKUP(C44,Accounts!A:B,2,FALSE)</f>
        <v>#REF!</v>
      </c>
      <c r="G44" s="76">
        <f>'Budget Template Sheet'!$C$5</f>
        <v>0</v>
      </c>
      <c r="H44" s="61" cm="1">
        <f t="array" ref="H44">IFERROR(_xlfn.IFS('Budget Template Sheet'!$C$10="JAN",'Budget Template Sheet'!#REF!),0)</f>
        <v>0</v>
      </c>
      <c r="I44" s="61" cm="1">
        <f t="array" ref="I44">IFERROR(_xlfn.IFS('Budget Template Sheet'!$C$10="FEB",'Budget Template Sheet'!#REF!),0)</f>
        <v>0</v>
      </c>
      <c r="J44" s="61" cm="1">
        <f t="array" ref="J44">IFERROR(_xlfn.IFS('Budget Template Sheet'!$C$10="MAR",'Budget Template Sheet'!#REF!),0)</f>
        <v>0</v>
      </c>
      <c r="K44" s="61" cm="1">
        <f t="array" ref="K44">IFERROR(_xlfn.IFS('Budget Template Sheet'!$C$10="APR",'Budget Template Sheet'!#REF!),0)</f>
        <v>0</v>
      </c>
      <c r="L44" s="61" cm="1">
        <f t="array" ref="L44">IFERROR(_xlfn.IFS('Budget Template Sheet'!$C$10="MAY",'Budget Template Sheet'!#REF!),0)</f>
        <v>0</v>
      </c>
      <c r="M44" s="61" cm="1">
        <f t="array" ref="M44">IFERROR(_xlfn.IFS('Budget Template Sheet'!$C$10="JUN",'Budget Template Sheet'!#REF!),0)</f>
        <v>0</v>
      </c>
      <c r="N44" s="61" cm="1">
        <f t="array" ref="N44">IFERROR(_xlfn.IFS('Budget Template Sheet'!$C$10="JUL",'Budget Template Sheet'!#REF!),0)</f>
        <v>0</v>
      </c>
      <c r="O44" s="61" cm="1">
        <f t="array" ref="O44">IFERROR(_xlfn.IFS('Budget Template Sheet'!$C$10="AUG",'Budget Template Sheet'!#REF!),0)</f>
        <v>0</v>
      </c>
      <c r="P44" s="61" cm="1">
        <f t="array" ref="P44">IFERROR(_xlfn.IFS('Budget Template Sheet'!$C$10="SEP",'Budget Template Sheet'!#REF!),0)</f>
        <v>0</v>
      </c>
      <c r="Q44" s="61" cm="1">
        <f t="array" ref="Q44">IFERROR(_xlfn.IFS('Budget Template Sheet'!$C$10="OCT",'Budget Template Sheet'!#REF!),0)</f>
        <v>0</v>
      </c>
      <c r="R44" s="61" cm="1">
        <f t="array" ref="R44">IFERROR(_xlfn.IFS('Budget Template Sheet'!$C$10="NOV",'Budget Template Sheet'!#REF!),0)</f>
        <v>0</v>
      </c>
      <c r="S44" s="61" cm="1">
        <f t="array" ref="S44">IFERROR(_xlfn.IFS('Budget Template Sheet'!$C$10="DEC",'Budget Template Sheet'!#REF!),0)</f>
        <v>0</v>
      </c>
      <c r="T44" s="61">
        <f t="shared" si="1"/>
        <v>0</v>
      </c>
    </row>
    <row r="45" spans="1:20" x14ac:dyDescent="0.25">
      <c r="A45" s="17"/>
      <c r="B45" s="15"/>
      <c r="C45" s="15"/>
      <c r="D45" s="115"/>
      <c r="E45" s="122"/>
      <c r="F45" s="15"/>
      <c r="G45" s="13"/>
      <c r="H45" s="130"/>
      <c r="T45" s="130"/>
    </row>
    <row r="46" spans="1:20" x14ac:dyDescent="0.25">
      <c r="A46" s="60" t="s">
        <v>81</v>
      </c>
      <c r="B46" s="63">
        <v>1</v>
      </c>
      <c r="C46" s="63" t="e">
        <f>'Budget Template Sheet'!#REF!</f>
        <v>#REF!</v>
      </c>
      <c r="D46" s="63">
        <f>'Budget Template Sheet'!$M$10</f>
        <v>0</v>
      </c>
      <c r="E46" s="128" t="s">
        <v>82</v>
      </c>
      <c r="F46" s="60" t="e">
        <f>VLOOKUP(C46,Accounts!A:B,2,FALSE)</f>
        <v>#REF!</v>
      </c>
      <c r="G46" s="76">
        <f>'Budget Template Sheet'!$C$5</f>
        <v>0</v>
      </c>
      <c r="H46" s="61" cm="1">
        <f t="array" ref="H46">IFERROR(_xlfn.IFS('Budget Template Sheet'!$C$10="JAN",'Budget Template Sheet'!#REF!),0)</f>
        <v>0</v>
      </c>
      <c r="I46" s="61" cm="1">
        <f t="array" ref="I46">IFERROR(_xlfn.IFS('Budget Template Sheet'!$C$10="FEB",'Budget Template Sheet'!#REF!),0)</f>
        <v>0</v>
      </c>
      <c r="J46" s="61" cm="1">
        <f t="array" ref="J46">IFERROR(_xlfn.IFS('Budget Template Sheet'!$C$10="MAR",'Budget Template Sheet'!#REF!),0)</f>
        <v>0</v>
      </c>
      <c r="K46" s="61" cm="1">
        <f t="array" ref="K46">IFERROR(_xlfn.IFS('Budget Template Sheet'!$C$10="APR",'Budget Template Sheet'!#REF!),0)</f>
        <v>0</v>
      </c>
      <c r="L46" s="61" cm="1">
        <f t="array" ref="L46">IFERROR(_xlfn.IFS('Budget Template Sheet'!$C$10="MAY",'Budget Template Sheet'!#REF!),0)</f>
        <v>0</v>
      </c>
      <c r="M46" s="61" cm="1">
        <f t="array" ref="M46">IFERROR(_xlfn.IFS('Budget Template Sheet'!$C$10="JUN",'Budget Template Sheet'!#REF!),0)</f>
        <v>0</v>
      </c>
      <c r="N46" s="61" cm="1">
        <f t="array" ref="N46">IFERROR(_xlfn.IFS('Budget Template Sheet'!$C$10="JUL",'Budget Template Sheet'!#REF!),0)</f>
        <v>0</v>
      </c>
      <c r="O46" s="61" cm="1">
        <f t="array" ref="O46">IFERROR(_xlfn.IFS('Budget Template Sheet'!$C$10="AUG",'Budget Template Sheet'!#REF!),0)</f>
        <v>0</v>
      </c>
      <c r="P46" s="61" cm="1">
        <f t="array" ref="P46">IFERROR(_xlfn.IFS('Budget Template Sheet'!$C$10="SEP",'Budget Template Sheet'!#REF!),0)</f>
        <v>0</v>
      </c>
      <c r="Q46" s="61" cm="1">
        <f t="array" ref="Q46">IFERROR(_xlfn.IFS('Budget Template Sheet'!$C$10="OCT",'Budget Template Sheet'!#REF!),0)</f>
        <v>0</v>
      </c>
      <c r="R46" s="61" cm="1">
        <f t="array" ref="R46">IFERROR(_xlfn.IFS('Budget Template Sheet'!$C$10="NOV",'Budget Template Sheet'!#REF!),0)</f>
        <v>0</v>
      </c>
      <c r="S46" s="61" cm="1">
        <f t="array" ref="S46">IFERROR(_xlfn.IFS('Budget Template Sheet'!$C$10="DEC",'Budget Template Sheet'!#REF!),0)</f>
        <v>0</v>
      </c>
      <c r="T46" s="61">
        <f t="shared" si="1"/>
        <v>0</v>
      </c>
    </row>
    <row r="47" spans="1:20" x14ac:dyDescent="0.25">
      <c r="A47" s="17"/>
      <c r="B47" s="15"/>
      <c r="C47" s="15"/>
      <c r="D47" s="115"/>
      <c r="E47" s="122"/>
      <c r="F47" s="15"/>
      <c r="G47" s="13"/>
      <c r="H47" s="130"/>
      <c r="T47" s="130"/>
    </row>
    <row r="48" spans="1:20" x14ac:dyDescent="0.25">
      <c r="A48" s="60" t="s">
        <v>81</v>
      </c>
      <c r="B48" s="63">
        <v>1</v>
      </c>
      <c r="C48" s="63" t="e">
        <f>'Budget Template Sheet'!#REF!</f>
        <v>#REF!</v>
      </c>
      <c r="D48" s="63">
        <f>'Budget Template Sheet'!$M$10</f>
        <v>0</v>
      </c>
      <c r="E48" s="128" t="s">
        <v>82</v>
      </c>
      <c r="F48" s="60" t="e">
        <f>VLOOKUP(C48,Accounts!A:B,2,FALSE)</f>
        <v>#REF!</v>
      </c>
      <c r="G48" s="76">
        <f>'Budget Template Sheet'!$C$5</f>
        <v>0</v>
      </c>
      <c r="H48" s="61" cm="1">
        <f t="array" ref="H48">IFERROR(_xlfn.IFS('Budget Template Sheet'!$C$10="JAN",'Budget Template Sheet'!#REF!),0)</f>
        <v>0</v>
      </c>
      <c r="I48" s="61" cm="1">
        <f t="array" ref="I48">IFERROR(_xlfn.IFS('Budget Template Sheet'!$C$10="FEB",'Budget Template Sheet'!#REF!),0)</f>
        <v>0</v>
      </c>
      <c r="J48" s="61" cm="1">
        <f t="array" ref="J48">IFERROR(_xlfn.IFS('Budget Template Sheet'!$C$10="MAR",'Budget Template Sheet'!#REF!),0)</f>
        <v>0</v>
      </c>
      <c r="K48" s="61" cm="1">
        <f t="array" ref="K48">IFERROR(_xlfn.IFS('Budget Template Sheet'!$C$10="APR",'Budget Template Sheet'!#REF!),0)</f>
        <v>0</v>
      </c>
      <c r="L48" s="61" cm="1">
        <f t="array" ref="L48">IFERROR(_xlfn.IFS('Budget Template Sheet'!$C$10="MAY",'Budget Template Sheet'!#REF!),0)</f>
        <v>0</v>
      </c>
      <c r="M48" s="61" cm="1">
        <f t="array" ref="M48">IFERROR(_xlfn.IFS('Budget Template Sheet'!$C$10="JUN",'Budget Template Sheet'!#REF!),0)</f>
        <v>0</v>
      </c>
      <c r="N48" s="61" cm="1">
        <f t="array" ref="N48">IFERROR(_xlfn.IFS('Budget Template Sheet'!$C$10="JUL",'Budget Template Sheet'!#REF!),0)</f>
        <v>0</v>
      </c>
      <c r="O48" s="61" cm="1">
        <f t="array" ref="O48">IFERROR(_xlfn.IFS('Budget Template Sheet'!$C$10="AUG",'Budget Template Sheet'!#REF!),0)</f>
        <v>0</v>
      </c>
      <c r="P48" s="61" cm="1">
        <f t="array" ref="P48">IFERROR(_xlfn.IFS('Budget Template Sheet'!$C$10="SEP",'Budget Template Sheet'!#REF!),0)</f>
        <v>0</v>
      </c>
      <c r="Q48" s="61" cm="1">
        <f t="array" ref="Q48">IFERROR(_xlfn.IFS('Budget Template Sheet'!$C$10="OCT",'Budget Template Sheet'!#REF!),0)</f>
        <v>0</v>
      </c>
      <c r="R48" s="61" cm="1">
        <f t="array" ref="R48">IFERROR(_xlfn.IFS('Budget Template Sheet'!$C$10="NOV",'Budget Template Sheet'!#REF!),0)</f>
        <v>0</v>
      </c>
      <c r="S48" s="61" cm="1">
        <f t="array" ref="S48">IFERROR(_xlfn.IFS('Budget Template Sheet'!$C$10="DEC",'Budget Template Sheet'!#REF!),0)</f>
        <v>0</v>
      </c>
      <c r="T48" s="61">
        <f t="shared" si="1"/>
        <v>0</v>
      </c>
    </row>
    <row r="49" spans="1:20" x14ac:dyDescent="0.25">
      <c r="A49" s="17"/>
      <c r="B49" s="15"/>
      <c r="C49" s="15"/>
      <c r="D49" s="115"/>
      <c r="E49" s="122"/>
      <c r="F49" s="15"/>
      <c r="G49" s="13"/>
      <c r="H49" s="130"/>
      <c r="T49" s="130"/>
    </row>
    <row r="50" spans="1:20" x14ac:dyDescent="0.25">
      <c r="A50" s="60" t="s">
        <v>81</v>
      </c>
      <c r="B50" s="63">
        <v>1</v>
      </c>
      <c r="C50" s="63" t="e">
        <f>'Budget Template Sheet'!#REF!</f>
        <v>#REF!</v>
      </c>
      <c r="D50" s="63">
        <f>'Budget Template Sheet'!$M$10</f>
        <v>0</v>
      </c>
      <c r="E50" s="128" t="s">
        <v>82</v>
      </c>
      <c r="F50" s="60" t="e">
        <f>VLOOKUP(C50,Accounts!A:B,2,FALSE)</f>
        <v>#REF!</v>
      </c>
      <c r="G50" s="76">
        <f>'Budget Template Sheet'!$C$5</f>
        <v>0</v>
      </c>
      <c r="H50" s="61" cm="1">
        <f t="array" ref="H50">IFERROR(_xlfn.IFS('Budget Template Sheet'!$C$10="JAN",'Budget Template Sheet'!#REF!),0)</f>
        <v>0</v>
      </c>
      <c r="I50" s="61" cm="1">
        <f t="array" ref="I50">IFERROR(_xlfn.IFS('Budget Template Sheet'!$C$10="FEB",'Budget Template Sheet'!#REF!),0)</f>
        <v>0</v>
      </c>
      <c r="J50" s="61" cm="1">
        <f t="array" ref="J50">IFERROR(_xlfn.IFS('Budget Template Sheet'!$C$10="MAR",'Budget Template Sheet'!#REF!),0)</f>
        <v>0</v>
      </c>
      <c r="K50" s="61" cm="1">
        <f t="array" ref="K50">IFERROR(_xlfn.IFS('Budget Template Sheet'!$C$10="APR",'Budget Template Sheet'!#REF!),0)</f>
        <v>0</v>
      </c>
      <c r="L50" s="61" cm="1">
        <f t="array" ref="L50">IFERROR(_xlfn.IFS('Budget Template Sheet'!$C$10="MAY",'Budget Template Sheet'!#REF!),0)</f>
        <v>0</v>
      </c>
      <c r="M50" s="61" cm="1">
        <f t="array" ref="M50">IFERROR(_xlfn.IFS('Budget Template Sheet'!$C$10="JUN",'Budget Template Sheet'!#REF!),0)</f>
        <v>0</v>
      </c>
      <c r="N50" s="61" cm="1">
        <f t="array" ref="N50">IFERROR(_xlfn.IFS('Budget Template Sheet'!$C$10="JUL",'Budget Template Sheet'!#REF!),0)</f>
        <v>0</v>
      </c>
      <c r="O50" s="61" cm="1">
        <f t="array" ref="O50">IFERROR(_xlfn.IFS('Budget Template Sheet'!$C$10="AUG",'Budget Template Sheet'!#REF!),0)</f>
        <v>0</v>
      </c>
      <c r="P50" s="61" cm="1">
        <f t="array" ref="P50">IFERROR(_xlfn.IFS('Budget Template Sheet'!$C$10="SEP",'Budget Template Sheet'!#REF!),0)</f>
        <v>0</v>
      </c>
      <c r="Q50" s="61" cm="1">
        <f t="array" ref="Q50">IFERROR(_xlfn.IFS('Budget Template Sheet'!$C$10="OCT",'Budget Template Sheet'!#REF!),0)</f>
        <v>0</v>
      </c>
      <c r="R50" s="61" cm="1">
        <f t="array" ref="R50">IFERROR(_xlfn.IFS('Budget Template Sheet'!$C$10="NOV",'Budget Template Sheet'!#REF!),0)</f>
        <v>0</v>
      </c>
      <c r="S50" s="61" cm="1">
        <f t="array" ref="S50">IFERROR(_xlfn.IFS('Budget Template Sheet'!$C$10="DEC",'Budget Template Sheet'!#REF!),0)</f>
        <v>0</v>
      </c>
      <c r="T50" s="61">
        <f t="shared" si="1"/>
        <v>0</v>
      </c>
    </row>
    <row r="51" spans="1:20" x14ac:dyDescent="0.25">
      <c r="A51" s="17"/>
      <c r="B51" s="15"/>
      <c r="C51" s="15"/>
      <c r="D51" s="115"/>
      <c r="E51" s="122"/>
      <c r="F51" s="15"/>
      <c r="G51" s="13"/>
      <c r="H51" s="130"/>
      <c r="T51" s="130"/>
    </row>
    <row r="52" spans="1:20" x14ac:dyDescent="0.25">
      <c r="A52" s="60" t="s">
        <v>81</v>
      </c>
      <c r="B52" s="63">
        <v>1</v>
      </c>
      <c r="C52" s="77" t="e">
        <f>'Budget Template Sheet'!#REF!</f>
        <v>#REF!</v>
      </c>
      <c r="D52" s="63">
        <f>'Budget Template Sheet'!$M$10</f>
        <v>0</v>
      </c>
      <c r="E52" s="128" t="s">
        <v>82</v>
      </c>
      <c r="F52" s="60" t="e">
        <f>VLOOKUP(C52,Accounts!A:B,2,FALSE)</f>
        <v>#REF!</v>
      </c>
      <c r="G52" s="76">
        <f>'Budget Template Sheet'!$C$5</f>
        <v>0</v>
      </c>
      <c r="H52" s="61" cm="1">
        <f t="array" ref="H52">IFERROR(_xlfn.IFS('Budget Template Sheet'!$C$10="JAN",'Budget Template Sheet'!#REF!),0)</f>
        <v>0</v>
      </c>
      <c r="I52" s="61" cm="1">
        <f t="array" ref="I52">IFERROR(_xlfn.IFS('Budget Template Sheet'!$C$10="FEB",'Budget Template Sheet'!#REF!),0)</f>
        <v>0</v>
      </c>
      <c r="J52" s="61" cm="1">
        <f t="array" ref="J52">IFERROR(_xlfn.IFS('Budget Template Sheet'!$C$10="MAR",'Budget Template Sheet'!#REF!),0)</f>
        <v>0</v>
      </c>
      <c r="K52" s="61" cm="1">
        <f t="array" ref="K52">IFERROR(_xlfn.IFS('Budget Template Sheet'!$C$10="APR",'Budget Template Sheet'!#REF!),0)</f>
        <v>0</v>
      </c>
      <c r="L52" s="61" cm="1">
        <f t="array" ref="L52">IFERROR(_xlfn.IFS('Budget Template Sheet'!$C$10="MAY",'Budget Template Sheet'!#REF!),0)</f>
        <v>0</v>
      </c>
      <c r="M52" s="61" cm="1">
        <f t="array" ref="M52">IFERROR(_xlfn.IFS('Budget Template Sheet'!$C$10="JUN",'Budget Template Sheet'!#REF!),0)</f>
        <v>0</v>
      </c>
      <c r="N52" s="61" cm="1">
        <f t="array" ref="N52">IFERROR(_xlfn.IFS('Budget Template Sheet'!$C$10="JUL",'Budget Template Sheet'!#REF!),0)</f>
        <v>0</v>
      </c>
      <c r="O52" s="61" cm="1">
        <f t="array" ref="O52">IFERROR(_xlfn.IFS('Budget Template Sheet'!$C$10="AUG",'Budget Template Sheet'!#REF!),0)</f>
        <v>0</v>
      </c>
      <c r="P52" s="61" cm="1">
        <f t="array" ref="P52">IFERROR(_xlfn.IFS('Budget Template Sheet'!$C$10="SEP",'Budget Template Sheet'!#REF!),0)</f>
        <v>0</v>
      </c>
      <c r="Q52" s="61" cm="1">
        <f t="array" ref="Q52">IFERROR(_xlfn.IFS('Budget Template Sheet'!$C$10="OCT",'Budget Template Sheet'!#REF!),0)</f>
        <v>0</v>
      </c>
      <c r="R52" s="61" cm="1">
        <f t="array" ref="R52">IFERROR(_xlfn.IFS('Budget Template Sheet'!$C$10="NOV",'Budget Template Sheet'!#REF!),0)</f>
        <v>0</v>
      </c>
      <c r="S52" s="61" cm="1">
        <f t="array" ref="S52">IFERROR(_xlfn.IFS('Budget Template Sheet'!$C$10="DEC",'Budget Template Sheet'!#REF!),0)</f>
        <v>0</v>
      </c>
      <c r="T52" s="61">
        <f t="shared" si="1"/>
        <v>0</v>
      </c>
    </row>
    <row r="53" spans="1:20" x14ac:dyDescent="0.25">
      <c r="A53" s="17"/>
      <c r="B53" s="15"/>
      <c r="C53" s="15"/>
      <c r="D53" s="115"/>
      <c r="E53" s="122"/>
      <c r="F53" s="15"/>
      <c r="G53" s="13"/>
      <c r="H53" s="130"/>
      <c r="T53" s="130"/>
    </row>
    <row r="54" spans="1:20" x14ac:dyDescent="0.25">
      <c r="A54" s="60" t="s">
        <v>81</v>
      </c>
      <c r="B54" s="63">
        <v>1</v>
      </c>
      <c r="C54" s="77" t="e">
        <f>'Budget Template Sheet'!#REF!</f>
        <v>#REF!</v>
      </c>
      <c r="D54" s="63">
        <f>'Budget Template Sheet'!$M$10</f>
        <v>0</v>
      </c>
      <c r="E54" s="128" t="s">
        <v>82</v>
      </c>
      <c r="F54" s="60" t="e">
        <f>VLOOKUP(C54,Accounts!A:B,2,FALSE)</f>
        <v>#REF!</v>
      </c>
      <c r="G54" s="76">
        <f>'Budget Template Sheet'!$C$5</f>
        <v>0</v>
      </c>
      <c r="H54" s="61" cm="1">
        <f t="array" ref="H54">IFERROR(_xlfn.IFS('Budget Template Sheet'!$C$10="JAN",'Budget Template Sheet'!#REF!),0)</f>
        <v>0</v>
      </c>
      <c r="I54" s="61" cm="1">
        <f t="array" ref="I54">IFERROR(_xlfn.IFS('Budget Template Sheet'!$C$10="FEB",'Budget Template Sheet'!#REF!),0)</f>
        <v>0</v>
      </c>
      <c r="J54" s="61" cm="1">
        <f t="array" ref="J54">IFERROR(_xlfn.IFS('Budget Template Sheet'!$C$10="MAR",'Budget Template Sheet'!#REF!),0)</f>
        <v>0</v>
      </c>
      <c r="K54" s="61" cm="1">
        <f t="array" ref="K54">IFERROR(_xlfn.IFS('Budget Template Sheet'!$C$10="APR",'Budget Template Sheet'!#REF!),0)</f>
        <v>0</v>
      </c>
      <c r="L54" s="61" cm="1">
        <f t="array" ref="L54">IFERROR(_xlfn.IFS('Budget Template Sheet'!$C$10="MAY",'Budget Template Sheet'!#REF!),0)</f>
        <v>0</v>
      </c>
      <c r="M54" s="61" cm="1">
        <f t="array" ref="M54">IFERROR(_xlfn.IFS('Budget Template Sheet'!$C$10="JUN",'Budget Template Sheet'!#REF!),0)</f>
        <v>0</v>
      </c>
      <c r="N54" s="61" cm="1">
        <f t="array" ref="N54">IFERROR(_xlfn.IFS('Budget Template Sheet'!$C$10="JUL",'Budget Template Sheet'!#REF!),0)</f>
        <v>0</v>
      </c>
      <c r="O54" s="61" cm="1">
        <f t="array" ref="O54">IFERROR(_xlfn.IFS('Budget Template Sheet'!$C$10="AUG",'Budget Template Sheet'!#REF!),0)</f>
        <v>0</v>
      </c>
      <c r="P54" s="61" cm="1">
        <f t="array" ref="P54">IFERROR(_xlfn.IFS('Budget Template Sheet'!$C$10="SEP",'Budget Template Sheet'!#REF!),0)</f>
        <v>0</v>
      </c>
      <c r="Q54" s="61" cm="1">
        <f t="array" ref="Q54">IFERROR(_xlfn.IFS('Budget Template Sheet'!$C$10="OCT",'Budget Template Sheet'!#REF!),0)</f>
        <v>0</v>
      </c>
      <c r="R54" s="61" cm="1">
        <f t="array" ref="R54">IFERROR(_xlfn.IFS('Budget Template Sheet'!$C$10="NOV",'Budget Template Sheet'!#REF!),0)</f>
        <v>0</v>
      </c>
      <c r="S54" s="61" cm="1">
        <f t="array" ref="S54">IFERROR(_xlfn.IFS('Budget Template Sheet'!$C$10="DEC",'Budget Template Sheet'!#REF!),0)</f>
        <v>0</v>
      </c>
      <c r="T54" s="61">
        <f t="shared" si="1"/>
        <v>0</v>
      </c>
    </row>
    <row r="55" spans="1:20" x14ac:dyDescent="0.25">
      <c r="A55" s="17"/>
      <c r="B55" s="15"/>
      <c r="C55" s="15"/>
      <c r="D55" s="115"/>
      <c r="E55" s="122"/>
      <c r="F55" s="15"/>
      <c r="G55" s="13"/>
      <c r="H55" s="130"/>
      <c r="T55" s="130"/>
    </row>
    <row r="56" spans="1:20" x14ac:dyDescent="0.25">
      <c r="A56" s="60" t="s">
        <v>81</v>
      </c>
      <c r="B56" s="63">
        <v>1</v>
      </c>
      <c r="C56" s="77" t="e">
        <f>'Budget Template Sheet'!#REF!</f>
        <v>#REF!</v>
      </c>
      <c r="D56" s="63">
        <f>'Budget Template Sheet'!$M$10</f>
        <v>0</v>
      </c>
      <c r="E56" s="128" t="s">
        <v>82</v>
      </c>
      <c r="F56" s="60" t="e">
        <f>VLOOKUP(C56,Accounts!A:B,2,FALSE)</f>
        <v>#REF!</v>
      </c>
      <c r="G56" s="76">
        <f>'Budget Template Sheet'!$C$5</f>
        <v>0</v>
      </c>
      <c r="H56" s="61" cm="1">
        <f t="array" ref="H56">IFERROR(_xlfn.IFS('Budget Template Sheet'!$C$10="JAN",'Budget Template Sheet'!#REF!),0)</f>
        <v>0</v>
      </c>
      <c r="I56" s="61" cm="1">
        <f t="array" ref="I56">IFERROR(_xlfn.IFS('Budget Template Sheet'!$C$10="FEB",'Budget Template Sheet'!#REF!),0)</f>
        <v>0</v>
      </c>
      <c r="J56" s="61" cm="1">
        <f t="array" ref="J56">IFERROR(_xlfn.IFS('Budget Template Sheet'!$C$10="MAR",'Budget Template Sheet'!#REF!),0)</f>
        <v>0</v>
      </c>
      <c r="K56" s="61" cm="1">
        <f t="array" ref="K56">IFERROR(_xlfn.IFS('Budget Template Sheet'!$C$10="APR",'Budget Template Sheet'!#REF!),0)</f>
        <v>0</v>
      </c>
      <c r="L56" s="61" cm="1">
        <f t="array" ref="L56">IFERROR(_xlfn.IFS('Budget Template Sheet'!$C$10="MAY",'Budget Template Sheet'!#REF!),0)</f>
        <v>0</v>
      </c>
      <c r="M56" s="61" cm="1">
        <f t="array" ref="M56">IFERROR(_xlfn.IFS('Budget Template Sheet'!$C$10="JUN",'Budget Template Sheet'!#REF!),0)</f>
        <v>0</v>
      </c>
      <c r="N56" s="61" cm="1">
        <f t="array" ref="N56">IFERROR(_xlfn.IFS('Budget Template Sheet'!$C$10="JUL",'Budget Template Sheet'!#REF!),0)</f>
        <v>0</v>
      </c>
      <c r="O56" s="61" cm="1">
        <f t="array" ref="O56">IFERROR(_xlfn.IFS('Budget Template Sheet'!$C$10="AUG",'Budget Template Sheet'!#REF!),0)</f>
        <v>0</v>
      </c>
      <c r="P56" s="61" cm="1">
        <f t="array" ref="P56">IFERROR(_xlfn.IFS('Budget Template Sheet'!$C$10="SEP",'Budget Template Sheet'!#REF!),0)</f>
        <v>0</v>
      </c>
      <c r="Q56" s="61" cm="1">
        <f t="array" ref="Q56">IFERROR(_xlfn.IFS('Budget Template Sheet'!$C$10="OCT",'Budget Template Sheet'!#REF!),0)</f>
        <v>0</v>
      </c>
      <c r="R56" s="61" cm="1">
        <f t="array" ref="R56">IFERROR(_xlfn.IFS('Budget Template Sheet'!$C$10="NOV",'Budget Template Sheet'!#REF!),0)</f>
        <v>0</v>
      </c>
      <c r="S56" s="61" cm="1">
        <f t="array" ref="S56">IFERROR(_xlfn.IFS('Budget Template Sheet'!$C$10="DEC",'Budget Template Sheet'!#REF!),0)</f>
        <v>0</v>
      </c>
      <c r="T56" s="61">
        <f t="shared" si="1"/>
        <v>0</v>
      </c>
    </row>
    <row r="57" spans="1:20" x14ac:dyDescent="0.25">
      <c r="A57" s="17"/>
      <c r="B57" s="15"/>
      <c r="C57" s="15"/>
      <c r="D57" s="115"/>
      <c r="E57" s="122"/>
      <c r="F57" s="15"/>
      <c r="G57" s="13"/>
      <c r="H57" s="130"/>
      <c r="T57" s="130"/>
    </row>
    <row r="58" spans="1:20" x14ac:dyDescent="0.25">
      <c r="A58" s="60" t="s">
        <v>81</v>
      </c>
      <c r="B58" s="63">
        <v>1</v>
      </c>
      <c r="C58" s="77" t="e">
        <f>'Budget Template Sheet'!#REF!</f>
        <v>#REF!</v>
      </c>
      <c r="D58" s="63">
        <f>'Budget Template Sheet'!$M$10</f>
        <v>0</v>
      </c>
      <c r="E58" s="128" t="s">
        <v>82</v>
      </c>
      <c r="F58" s="60" t="e">
        <f>VLOOKUP(C58,Accounts!A:B,2,FALSE)</f>
        <v>#REF!</v>
      </c>
      <c r="G58" s="76">
        <f>'Budget Template Sheet'!$C$5</f>
        <v>0</v>
      </c>
      <c r="H58" s="61" cm="1">
        <f t="array" ref="H58">IFERROR(_xlfn.IFS('Budget Template Sheet'!$C$10="JAN",'Budget Template Sheet'!#REF!),0)</f>
        <v>0</v>
      </c>
      <c r="I58" s="61" cm="1">
        <f t="array" ref="I58">IFERROR(_xlfn.IFS('Budget Template Sheet'!$C$10="FEB",'Budget Template Sheet'!#REF!),0)</f>
        <v>0</v>
      </c>
      <c r="J58" s="61" cm="1">
        <f t="array" ref="J58">IFERROR(_xlfn.IFS('Budget Template Sheet'!$C$10="MAR",'Budget Template Sheet'!#REF!),0)</f>
        <v>0</v>
      </c>
      <c r="K58" s="61" cm="1">
        <f t="array" ref="K58">IFERROR(_xlfn.IFS('Budget Template Sheet'!$C$10="APR",'Budget Template Sheet'!#REF!),0)</f>
        <v>0</v>
      </c>
      <c r="L58" s="61" cm="1">
        <f t="array" ref="L58">IFERROR(_xlfn.IFS('Budget Template Sheet'!$C$10="MAY",'Budget Template Sheet'!#REF!),0)</f>
        <v>0</v>
      </c>
      <c r="M58" s="61" cm="1">
        <f t="array" ref="M58">IFERROR(_xlfn.IFS('Budget Template Sheet'!$C$10="JUN",'Budget Template Sheet'!#REF!),0)</f>
        <v>0</v>
      </c>
      <c r="N58" s="61" cm="1">
        <f t="array" ref="N58">IFERROR(_xlfn.IFS('Budget Template Sheet'!$C$10="JUL",'Budget Template Sheet'!#REF!),0)</f>
        <v>0</v>
      </c>
      <c r="O58" s="61" cm="1">
        <f t="array" ref="O58">IFERROR(_xlfn.IFS('Budget Template Sheet'!$C$10="AUG",'Budget Template Sheet'!#REF!),0)</f>
        <v>0</v>
      </c>
      <c r="P58" s="61" cm="1">
        <f t="array" ref="P58">IFERROR(_xlfn.IFS('Budget Template Sheet'!$C$10="SEP",'Budget Template Sheet'!#REF!),0)</f>
        <v>0</v>
      </c>
      <c r="Q58" s="61" cm="1">
        <f t="array" ref="Q58">IFERROR(_xlfn.IFS('Budget Template Sheet'!$C$10="OCT",'Budget Template Sheet'!#REF!),0)</f>
        <v>0</v>
      </c>
      <c r="R58" s="61" cm="1">
        <f t="array" ref="R58">IFERROR(_xlfn.IFS('Budget Template Sheet'!$C$10="NOV",'Budget Template Sheet'!#REF!),0)</f>
        <v>0</v>
      </c>
      <c r="S58" s="61" cm="1">
        <f t="array" ref="S58">IFERROR(_xlfn.IFS('Budget Template Sheet'!$C$10="DEC",'Budget Template Sheet'!#REF!),0)</f>
        <v>0</v>
      </c>
      <c r="T58" s="61">
        <f t="shared" si="1"/>
        <v>0</v>
      </c>
    </row>
    <row r="59" spans="1:20" x14ac:dyDescent="0.25">
      <c r="A59" s="17"/>
      <c r="B59" s="15"/>
      <c r="C59" s="15"/>
      <c r="D59" s="115"/>
      <c r="E59" s="122"/>
      <c r="F59" s="15"/>
      <c r="G59" s="13"/>
      <c r="H59" s="130"/>
      <c r="T59" s="130"/>
    </row>
    <row r="60" spans="1:20" x14ac:dyDescent="0.25">
      <c r="A60" s="60" t="s">
        <v>81</v>
      </c>
      <c r="B60" s="63">
        <v>1</v>
      </c>
      <c r="C60" s="77" t="e">
        <f>'Budget Template Sheet'!#REF!</f>
        <v>#REF!</v>
      </c>
      <c r="D60" s="63">
        <f>'Budget Template Sheet'!$M$10</f>
        <v>0</v>
      </c>
      <c r="E60" s="128" t="s">
        <v>82</v>
      </c>
      <c r="F60" s="60" t="e">
        <f>VLOOKUP(C60,Accounts!A:B,2,FALSE)</f>
        <v>#REF!</v>
      </c>
      <c r="G60" s="76">
        <f>'Budget Template Sheet'!$C$5</f>
        <v>0</v>
      </c>
      <c r="H60" s="61" cm="1">
        <f t="array" ref="H60">IFERROR(_xlfn.IFS('Budget Template Sheet'!$C$10="JAN",'Budget Template Sheet'!#REF!),0)</f>
        <v>0</v>
      </c>
      <c r="I60" s="61" cm="1">
        <f t="array" ref="I60">IFERROR(_xlfn.IFS('Budget Template Sheet'!$C$10="FEB",'Budget Template Sheet'!#REF!),0)</f>
        <v>0</v>
      </c>
      <c r="J60" s="61" cm="1">
        <f t="array" ref="J60">IFERROR(_xlfn.IFS('Budget Template Sheet'!$C$10="MAR",'Budget Template Sheet'!#REF!),0)</f>
        <v>0</v>
      </c>
      <c r="K60" s="61" cm="1">
        <f t="array" ref="K60">IFERROR(_xlfn.IFS('Budget Template Sheet'!$C$10="APR",'Budget Template Sheet'!#REF!),0)</f>
        <v>0</v>
      </c>
      <c r="L60" s="61" cm="1">
        <f t="array" ref="L60">IFERROR(_xlfn.IFS('Budget Template Sheet'!$C$10="MAY",'Budget Template Sheet'!#REF!),0)</f>
        <v>0</v>
      </c>
      <c r="M60" s="61" cm="1">
        <f t="array" ref="M60">IFERROR(_xlfn.IFS('Budget Template Sheet'!$C$10="JUN",'Budget Template Sheet'!#REF!),0)</f>
        <v>0</v>
      </c>
      <c r="N60" s="61" cm="1">
        <f t="array" ref="N60">IFERROR(_xlfn.IFS('Budget Template Sheet'!$C$10="JUL",'Budget Template Sheet'!#REF!),0)</f>
        <v>0</v>
      </c>
      <c r="O60" s="61" cm="1">
        <f t="array" ref="O60">IFERROR(_xlfn.IFS('Budget Template Sheet'!$C$10="AUG",'Budget Template Sheet'!#REF!),0)</f>
        <v>0</v>
      </c>
      <c r="P60" s="61" cm="1">
        <f t="array" ref="P60">IFERROR(_xlfn.IFS('Budget Template Sheet'!$C$10="SEP",'Budget Template Sheet'!#REF!),0)</f>
        <v>0</v>
      </c>
      <c r="Q60" s="61" cm="1">
        <f t="array" ref="Q60">IFERROR(_xlfn.IFS('Budget Template Sheet'!$C$10="OCT",'Budget Template Sheet'!#REF!),0)</f>
        <v>0</v>
      </c>
      <c r="R60" s="61" cm="1">
        <f t="array" ref="R60">IFERROR(_xlfn.IFS('Budget Template Sheet'!$C$10="NOV",'Budget Template Sheet'!#REF!),0)</f>
        <v>0</v>
      </c>
      <c r="S60" s="61" cm="1">
        <f t="array" ref="S60">IFERROR(_xlfn.IFS('Budget Template Sheet'!$C$10="DEC",'Budget Template Sheet'!#REF!),0)</f>
        <v>0</v>
      </c>
      <c r="T60" s="61">
        <f t="shared" si="1"/>
        <v>0</v>
      </c>
    </row>
    <row r="61" spans="1:20" x14ac:dyDescent="0.25">
      <c r="A61" s="17"/>
      <c r="B61" s="15"/>
      <c r="C61" s="15"/>
      <c r="D61" s="115"/>
      <c r="E61" s="122"/>
      <c r="F61" s="15"/>
      <c r="G61" s="13"/>
      <c r="H61" s="130"/>
      <c r="T61" s="130"/>
    </row>
    <row r="62" spans="1:20" x14ac:dyDescent="0.25">
      <c r="A62" s="60" t="s">
        <v>81</v>
      </c>
      <c r="B62" s="63">
        <v>1</v>
      </c>
      <c r="C62" s="77" t="e">
        <f>'Budget Template Sheet'!#REF!</f>
        <v>#REF!</v>
      </c>
      <c r="D62" s="63">
        <f>'Budget Template Sheet'!$M$10</f>
        <v>0</v>
      </c>
      <c r="E62" s="128" t="s">
        <v>82</v>
      </c>
      <c r="F62" s="60" t="e">
        <f>VLOOKUP(C62,Accounts!A:B,2,FALSE)</f>
        <v>#REF!</v>
      </c>
      <c r="G62" s="76">
        <f>'Budget Template Sheet'!$C$5</f>
        <v>0</v>
      </c>
      <c r="H62" s="61" cm="1">
        <f t="array" ref="H62">IFERROR(_xlfn.IFS('Budget Template Sheet'!$C$10="JAN",'Budget Template Sheet'!#REF!),0)</f>
        <v>0</v>
      </c>
      <c r="I62" s="61" cm="1">
        <f t="array" ref="I62">IFERROR(_xlfn.IFS('Budget Template Sheet'!$C$10="FEB",'Budget Template Sheet'!#REF!),0)</f>
        <v>0</v>
      </c>
      <c r="J62" s="61" cm="1">
        <f t="array" ref="J62">IFERROR(_xlfn.IFS('Budget Template Sheet'!$C$10="MAR",'Budget Template Sheet'!#REF!),0)</f>
        <v>0</v>
      </c>
      <c r="K62" s="61" cm="1">
        <f t="array" ref="K62">IFERROR(_xlfn.IFS('Budget Template Sheet'!$C$10="APR",'Budget Template Sheet'!#REF!),0)</f>
        <v>0</v>
      </c>
      <c r="L62" s="61" cm="1">
        <f t="array" ref="L62">IFERROR(_xlfn.IFS('Budget Template Sheet'!$C$10="MAY",'Budget Template Sheet'!#REF!),0)</f>
        <v>0</v>
      </c>
      <c r="M62" s="61" cm="1">
        <f t="array" ref="M62">IFERROR(_xlfn.IFS('Budget Template Sheet'!$C$10="JUN",'Budget Template Sheet'!#REF!),0)</f>
        <v>0</v>
      </c>
      <c r="N62" s="61" cm="1">
        <f t="array" ref="N62">IFERROR(_xlfn.IFS('Budget Template Sheet'!$C$10="JUL",'Budget Template Sheet'!#REF!),0)</f>
        <v>0</v>
      </c>
      <c r="O62" s="61" cm="1">
        <f t="array" ref="O62">IFERROR(_xlfn.IFS('Budget Template Sheet'!$C$10="AUG",'Budget Template Sheet'!#REF!),0)</f>
        <v>0</v>
      </c>
      <c r="P62" s="61" cm="1">
        <f t="array" ref="P62">IFERROR(_xlfn.IFS('Budget Template Sheet'!$C$10="SEP",'Budget Template Sheet'!#REF!),0)</f>
        <v>0</v>
      </c>
      <c r="Q62" s="61" cm="1">
        <f t="array" ref="Q62">IFERROR(_xlfn.IFS('Budget Template Sheet'!$C$10="OCT",'Budget Template Sheet'!#REF!),0)</f>
        <v>0</v>
      </c>
      <c r="R62" s="61" cm="1">
        <f t="array" ref="R62">IFERROR(_xlfn.IFS('Budget Template Sheet'!$C$10="NOV",'Budget Template Sheet'!#REF!),0)</f>
        <v>0</v>
      </c>
      <c r="S62" s="61" cm="1">
        <f t="array" ref="S62">IFERROR(_xlfn.IFS('Budget Template Sheet'!$C$10="DEC",'Budget Template Sheet'!#REF!),0)</f>
        <v>0</v>
      </c>
      <c r="T62" s="61">
        <f t="shared" si="1"/>
        <v>0</v>
      </c>
    </row>
    <row r="63" spans="1:20" x14ac:dyDescent="0.25">
      <c r="A63" s="17"/>
      <c r="B63" s="15"/>
      <c r="C63" s="15"/>
      <c r="D63" s="115"/>
      <c r="E63" s="122"/>
      <c r="F63" s="15"/>
      <c r="G63" s="13"/>
      <c r="H63" s="130"/>
      <c r="T63" s="130"/>
    </row>
    <row r="64" spans="1:20" x14ac:dyDescent="0.25">
      <c r="A64" s="60" t="s">
        <v>81</v>
      </c>
      <c r="B64" s="63">
        <v>1</v>
      </c>
      <c r="C64" s="77" t="e">
        <f>'Budget Template Sheet'!#REF!</f>
        <v>#REF!</v>
      </c>
      <c r="D64" s="63">
        <f>'Budget Template Sheet'!$M$10</f>
        <v>0</v>
      </c>
      <c r="E64" s="128" t="s">
        <v>82</v>
      </c>
      <c r="F64" s="60" t="e">
        <f>VLOOKUP(C64,Accounts!A:B,2,FALSE)</f>
        <v>#REF!</v>
      </c>
      <c r="G64" s="76">
        <f>'Budget Template Sheet'!$C$5</f>
        <v>0</v>
      </c>
      <c r="H64" s="61" cm="1">
        <f t="array" ref="H64">IFERROR(_xlfn.IFS('Budget Template Sheet'!$C$10="JAN",'Budget Template Sheet'!#REF!),0)</f>
        <v>0</v>
      </c>
      <c r="I64" s="61" cm="1">
        <f t="array" ref="I64">IFERROR(_xlfn.IFS('Budget Template Sheet'!$C$10="FEB",'Budget Template Sheet'!#REF!),0)</f>
        <v>0</v>
      </c>
      <c r="J64" s="61" cm="1">
        <f t="array" ref="J64">IFERROR(_xlfn.IFS('Budget Template Sheet'!$C$10="MAR",'Budget Template Sheet'!#REF!),0)</f>
        <v>0</v>
      </c>
      <c r="K64" s="61" cm="1">
        <f t="array" ref="K64">IFERROR(_xlfn.IFS('Budget Template Sheet'!$C$10="APR",'Budget Template Sheet'!#REF!),0)</f>
        <v>0</v>
      </c>
      <c r="L64" s="61" cm="1">
        <f t="array" ref="L64">IFERROR(_xlfn.IFS('Budget Template Sheet'!$C$10="MAY",'Budget Template Sheet'!#REF!),0)</f>
        <v>0</v>
      </c>
      <c r="M64" s="61" cm="1">
        <f t="array" ref="M64">IFERROR(_xlfn.IFS('Budget Template Sheet'!$C$10="JUN",'Budget Template Sheet'!#REF!),0)</f>
        <v>0</v>
      </c>
      <c r="N64" s="61" cm="1">
        <f t="array" ref="N64">IFERROR(_xlfn.IFS('Budget Template Sheet'!$C$10="JUL",'Budget Template Sheet'!#REF!),0)</f>
        <v>0</v>
      </c>
      <c r="O64" s="61" cm="1">
        <f t="array" ref="O64">IFERROR(_xlfn.IFS('Budget Template Sheet'!$C$10="AUG",'Budget Template Sheet'!#REF!),0)</f>
        <v>0</v>
      </c>
      <c r="P64" s="61" cm="1">
        <f t="array" ref="P64">IFERROR(_xlfn.IFS('Budget Template Sheet'!$C$10="SEP",'Budget Template Sheet'!#REF!),0)</f>
        <v>0</v>
      </c>
      <c r="Q64" s="61" cm="1">
        <f t="array" ref="Q64">IFERROR(_xlfn.IFS('Budget Template Sheet'!$C$10="OCT",'Budget Template Sheet'!#REF!),0)</f>
        <v>0</v>
      </c>
      <c r="R64" s="61" cm="1">
        <f t="array" ref="R64">IFERROR(_xlfn.IFS('Budget Template Sheet'!$C$10="NOV",'Budget Template Sheet'!#REF!),0)</f>
        <v>0</v>
      </c>
      <c r="S64" s="61" cm="1">
        <f t="array" ref="S64">IFERROR(_xlfn.IFS('Budget Template Sheet'!$C$10="DEC",'Budget Template Sheet'!#REF!),0)</f>
        <v>0</v>
      </c>
      <c r="T64" s="61">
        <f t="shared" si="1"/>
        <v>0</v>
      </c>
    </row>
    <row r="65" spans="1:20" x14ac:dyDescent="0.25">
      <c r="A65" s="17"/>
      <c r="B65" s="15"/>
      <c r="C65" s="115"/>
      <c r="D65" s="115"/>
      <c r="E65" s="122"/>
      <c r="F65" s="15"/>
      <c r="G65" s="13"/>
      <c r="H65" s="130"/>
      <c r="T65" s="130"/>
    </row>
    <row r="66" spans="1:20" x14ac:dyDescent="0.25">
      <c r="A66" s="60" t="s">
        <v>81</v>
      </c>
      <c r="B66" s="63">
        <v>1</v>
      </c>
      <c r="C66" s="77" t="e">
        <f>'Budget Template Sheet'!#REF!</f>
        <v>#REF!</v>
      </c>
      <c r="D66" s="63">
        <f>'Budget Template Sheet'!$M$10</f>
        <v>0</v>
      </c>
      <c r="E66" s="128" t="s">
        <v>82</v>
      </c>
      <c r="F66" s="60" t="e">
        <f>VLOOKUP(C66,Accounts!A:B,2,FALSE)</f>
        <v>#REF!</v>
      </c>
      <c r="G66" s="76">
        <f>'Budget Template Sheet'!$C$5</f>
        <v>0</v>
      </c>
      <c r="H66" s="61" cm="1">
        <f t="array" ref="H66">IFERROR(_xlfn.IFS('Budget Template Sheet'!$C$10="JAN",'Budget Template Sheet'!#REF!),0)</f>
        <v>0</v>
      </c>
      <c r="I66" s="61" cm="1">
        <f t="array" ref="I66">IFERROR(_xlfn.IFS('Budget Template Sheet'!$C$10="FEB",'Budget Template Sheet'!#REF!),0)</f>
        <v>0</v>
      </c>
      <c r="J66" s="61" cm="1">
        <f t="array" ref="J66">IFERROR(_xlfn.IFS('Budget Template Sheet'!$C$10="MAR",'Budget Template Sheet'!#REF!),0)</f>
        <v>0</v>
      </c>
      <c r="K66" s="61" cm="1">
        <f t="array" ref="K66">IFERROR(_xlfn.IFS('Budget Template Sheet'!$C$10="APR",'Budget Template Sheet'!#REF!),0)</f>
        <v>0</v>
      </c>
      <c r="L66" s="61" cm="1">
        <f t="array" ref="L66">IFERROR(_xlfn.IFS('Budget Template Sheet'!$C$10="MAY",'Budget Template Sheet'!#REF!),0)</f>
        <v>0</v>
      </c>
      <c r="M66" s="61" cm="1">
        <f t="array" ref="M66">IFERROR(_xlfn.IFS('Budget Template Sheet'!$C$10="JUN",'Budget Template Sheet'!#REF!),0)</f>
        <v>0</v>
      </c>
      <c r="N66" s="61" cm="1">
        <f t="array" ref="N66">IFERROR(_xlfn.IFS('Budget Template Sheet'!$C$10="JUL",'Budget Template Sheet'!#REF!),0)</f>
        <v>0</v>
      </c>
      <c r="O66" s="61" cm="1">
        <f t="array" ref="O66">IFERROR(_xlfn.IFS('Budget Template Sheet'!$C$10="AUG",'Budget Template Sheet'!#REF!),0)</f>
        <v>0</v>
      </c>
      <c r="P66" s="61" cm="1">
        <f t="array" ref="P66">IFERROR(_xlfn.IFS('Budget Template Sheet'!$C$10="SEP",'Budget Template Sheet'!#REF!),0)</f>
        <v>0</v>
      </c>
      <c r="Q66" s="61" cm="1">
        <f t="array" ref="Q66">IFERROR(_xlfn.IFS('Budget Template Sheet'!$C$10="OCT",'Budget Template Sheet'!#REF!),0)</f>
        <v>0</v>
      </c>
      <c r="R66" s="61" cm="1">
        <f t="array" ref="R66">IFERROR(_xlfn.IFS('Budget Template Sheet'!$C$10="NOV",'Budget Template Sheet'!#REF!),0)</f>
        <v>0</v>
      </c>
      <c r="S66" s="61" cm="1">
        <f t="array" ref="S66">IFERROR(_xlfn.IFS('Budget Template Sheet'!$C$10="DEC",'Budget Template Sheet'!#REF!),0)</f>
        <v>0</v>
      </c>
      <c r="T66" s="61">
        <f t="shared" si="1"/>
        <v>0</v>
      </c>
    </row>
    <row r="67" spans="1:20" x14ac:dyDescent="0.25">
      <c r="A67" s="17"/>
      <c r="B67" s="15"/>
      <c r="C67" s="15"/>
      <c r="D67" s="15"/>
      <c r="E67" s="122"/>
      <c r="F67" s="15"/>
      <c r="G67" s="15"/>
    </row>
    <row r="68" spans="1:20" x14ac:dyDescent="0.25">
      <c r="A68" s="60" t="s">
        <v>81</v>
      </c>
      <c r="B68" s="63">
        <v>1</v>
      </c>
      <c r="C68" s="77" t="e">
        <f>'Budget Template Sheet'!#REF!</f>
        <v>#REF!</v>
      </c>
      <c r="D68" s="63">
        <f>'Budget Template Sheet'!$M$10</f>
        <v>0</v>
      </c>
      <c r="E68" s="128" t="s">
        <v>82</v>
      </c>
      <c r="F68" s="60" t="e">
        <f>VLOOKUP(C68,Accounts!A:B,2,FALSE)</f>
        <v>#REF!</v>
      </c>
      <c r="G68" s="76">
        <f>'Budget Template Sheet'!$C$5</f>
        <v>0</v>
      </c>
      <c r="H68" s="61" cm="1">
        <f t="array" ref="H68">IFERROR(_xlfn.IFS('Budget Template Sheet'!$C$10="JAN",'Budget Template Sheet'!#REF!),0)</f>
        <v>0</v>
      </c>
      <c r="I68" s="61" cm="1">
        <f t="array" ref="I68">IFERROR(_xlfn.IFS('Budget Template Sheet'!$C$10="FEB",'Budget Template Sheet'!#REF!),0)</f>
        <v>0</v>
      </c>
      <c r="J68" s="61" cm="1">
        <f t="array" ref="J68">IFERROR(_xlfn.IFS('Budget Template Sheet'!$C$10="MAR",'Budget Template Sheet'!#REF!),0)</f>
        <v>0</v>
      </c>
      <c r="K68" s="61" cm="1">
        <f t="array" ref="K68">IFERROR(_xlfn.IFS('Budget Template Sheet'!$C$10="APR",'Budget Template Sheet'!#REF!),0)</f>
        <v>0</v>
      </c>
      <c r="L68" s="61" cm="1">
        <f t="array" ref="L68">IFERROR(_xlfn.IFS('Budget Template Sheet'!$C$10="MAY",'Budget Template Sheet'!#REF!),0)</f>
        <v>0</v>
      </c>
      <c r="M68" s="61" cm="1">
        <f t="array" ref="M68">IFERROR(_xlfn.IFS('Budget Template Sheet'!$C$10="JUN",'Budget Template Sheet'!#REF!),0)</f>
        <v>0</v>
      </c>
      <c r="N68" s="61" cm="1">
        <f t="array" ref="N68">IFERROR(_xlfn.IFS('Budget Template Sheet'!$C$10="JUL",'Budget Template Sheet'!#REF!),0)</f>
        <v>0</v>
      </c>
      <c r="O68" s="61" cm="1">
        <f t="array" ref="O68">IFERROR(_xlfn.IFS('Budget Template Sheet'!$C$10="AUG",'Budget Template Sheet'!#REF!),0)</f>
        <v>0</v>
      </c>
      <c r="P68" s="61" cm="1">
        <f t="array" ref="P68">IFERROR(_xlfn.IFS('Budget Template Sheet'!$C$10="SEP",'Budget Template Sheet'!#REF!),0)</f>
        <v>0</v>
      </c>
      <c r="Q68" s="61" cm="1">
        <f t="array" ref="Q68">IFERROR(_xlfn.IFS('Budget Template Sheet'!$C$10="OCT",'Budget Template Sheet'!#REF!),0)</f>
        <v>0</v>
      </c>
      <c r="R68" s="61" cm="1">
        <f t="array" ref="R68">IFERROR(_xlfn.IFS('Budget Template Sheet'!$C$10="NOV",'Budget Template Sheet'!#REF!),0)</f>
        <v>0</v>
      </c>
      <c r="S68" s="61" cm="1">
        <f t="array" ref="S68">IFERROR(_xlfn.IFS('Budget Template Sheet'!$C$10="DEC",'Budget Template Sheet'!#REF!),0)</f>
        <v>0</v>
      </c>
      <c r="T68" s="61">
        <f t="shared" si="1"/>
        <v>0</v>
      </c>
    </row>
    <row r="69" spans="1:20" x14ac:dyDescent="0.25">
      <c r="A69" s="17"/>
      <c r="B69" s="15"/>
      <c r="C69" s="15"/>
      <c r="D69" s="15"/>
      <c r="E69" s="122"/>
      <c r="F69" s="15"/>
      <c r="G69" s="15"/>
    </row>
    <row r="70" spans="1:20" x14ac:dyDescent="0.25">
      <c r="A70" s="60" t="s">
        <v>81</v>
      </c>
      <c r="B70" s="63">
        <v>1</v>
      </c>
      <c r="C70" s="77">
        <f>'Budget Template Sheet'!A48</f>
        <v>6803</v>
      </c>
      <c r="D70" s="63">
        <f>'Budget Template Sheet'!$M$10</f>
        <v>0</v>
      </c>
      <c r="E70" s="128" t="s">
        <v>82</v>
      </c>
      <c r="F70" s="60" t="str">
        <f>VLOOKUP(C70,Accounts!A:B,2,FALSE)</f>
        <v>Activity-Meals</v>
      </c>
      <c r="G70" s="76">
        <f>'Budget Template Sheet'!$C$5</f>
        <v>0</v>
      </c>
      <c r="H70" s="61" cm="1">
        <f t="array" ref="H70">IFERROR(_xlfn.IFS('Budget Template Sheet'!$C$10="JAN",'Budget Template Sheet'!$K$48),0)</f>
        <v>0</v>
      </c>
      <c r="I70" s="61" cm="1">
        <f t="array" ref="I70">IFERROR(_xlfn.IFS('Budget Template Sheet'!$C$10="FEB",'Budget Template Sheet'!$K$48),0)</f>
        <v>0</v>
      </c>
      <c r="J70" s="61" cm="1">
        <f t="array" ref="J70">IFERROR(_xlfn.IFS('Budget Template Sheet'!$C$10="MAR",'Budget Template Sheet'!$K$48),0)</f>
        <v>0</v>
      </c>
      <c r="K70" s="61" cm="1">
        <f t="array" ref="K70">IFERROR(_xlfn.IFS('Budget Template Sheet'!$C$10="APR",'Budget Template Sheet'!$K$48),0)</f>
        <v>0</v>
      </c>
      <c r="L70" s="61" cm="1">
        <f t="array" ref="L70">IFERROR(_xlfn.IFS('Budget Template Sheet'!$C$10="MAY",'Budget Template Sheet'!$K$48),0)</f>
        <v>0</v>
      </c>
      <c r="M70" s="61" cm="1">
        <f t="array" ref="M70">IFERROR(_xlfn.IFS('Budget Template Sheet'!$C$10="JUN",'Budget Template Sheet'!$K$48),0)</f>
        <v>0</v>
      </c>
      <c r="N70" s="61" cm="1">
        <f t="array" ref="N70">IFERROR(_xlfn.IFS('Budget Template Sheet'!$C$10="JUL",'Budget Template Sheet'!$K$48),0)</f>
        <v>0</v>
      </c>
      <c r="O70" s="61" cm="1">
        <f t="array" ref="O70">IFERROR(_xlfn.IFS('Budget Template Sheet'!$C$10="AUG",'Budget Template Sheet'!$K$48),0)</f>
        <v>0</v>
      </c>
      <c r="P70" s="61" cm="1">
        <f t="array" ref="P70">IFERROR(_xlfn.IFS('Budget Template Sheet'!$C$10="SEP",'Budget Template Sheet'!$K$48),0)</f>
        <v>0</v>
      </c>
      <c r="Q70" s="61" cm="1">
        <f t="array" ref="Q70">IFERROR(_xlfn.IFS('Budget Template Sheet'!$C$10="OCT",'Budget Template Sheet'!$K$48),0)</f>
        <v>0</v>
      </c>
      <c r="R70" s="61" cm="1">
        <f t="array" ref="R70">IFERROR(_xlfn.IFS('Budget Template Sheet'!$C$10="NOV",'Budget Template Sheet'!$K$48),0)</f>
        <v>0</v>
      </c>
      <c r="S70" s="61" cm="1">
        <f t="array" ref="S70">IFERROR(_xlfn.IFS('Budget Template Sheet'!$C$10="DEC",'Budget Template Sheet'!$K$48),0)</f>
        <v>0</v>
      </c>
      <c r="T70" s="61">
        <f t="shared" si="1"/>
        <v>0</v>
      </c>
    </row>
    <row r="71" spans="1:20" x14ac:dyDescent="0.25">
      <c r="A71" s="17"/>
      <c r="B71" s="15"/>
      <c r="C71" s="15"/>
      <c r="D71" s="15"/>
      <c r="E71" s="122"/>
      <c r="F71" s="15"/>
      <c r="G71" s="15"/>
    </row>
    <row r="72" spans="1:20" x14ac:dyDescent="0.25">
      <c r="A72" s="60" t="s">
        <v>81</v>
      </c>
      <c r="B72" s="63">
        <v>1</v>
      </c>
      <c r="C72" s="77">
        <f>'Budget Template Sheet'!A49</f>
        <v>6806</v>
      </c>
      <c r="D72" s="63">
        <f>'Budget Template Sheet'!$M$10</f>
        <v>0</v>
      </c>
      <c r="E72" s="128" t="s">
        <v>82</v>
      </c>
      <c r="F72" s="60" t="str">
        <f>VLOOKUP(C72,Accounts!A:B,2,FALSE)</f>
        <v>Activity-Concession Revenue</v>
      </c>
      <c r="G72" s="76">
        <f>'Budget Template Sheet'!$C$5</f>
        <v>0</v>
      </c>
      <c r="H72" s="61" cm="1">
        <f t="array" ref="H72">IFERROR(_xlfn.IFS('Budget Template Sheet'!$C$10="JAN",'Budget Template Sheet'!$K$49),0)</f>
        <v>0</v>
      </c>
      <c r="I72" s="61" cm="1">
        <f t="array" ref="I72">IFERROR(_xlfn.IFS('Budget Template Sheet'!$C$10="FEB",'Budget Template Sheet'!$K$49),0)</f>
        <v>0</v>
      </c>
      <c r="J72" s="61" cm="1">
        <f t="array" ref="J72">IFERROR(_xlfn.IFS('Budget Template Sheet'!$C$10="MAR",'Budget Template Sheet'!$K$49),0)</f>
        <v>0</v>
      </c>
      <c r="K72" s="61" cm="1">
        <f t="array" ref="K72">IFERROR(_xlfn.IFS('Budget Template Sheet'!$C$10="APR",'Budget Template Sheet'!$K$49),0)</f>
        <v>0</v>
      </c>
      <c r="L72" s="61" cm="1">
        <f t="array" ref="L72">IFERROR(_xlfn.IFS('Budget Template Sheet'!$C$10="MAY",'Budget Template Sheet'!$K$49),0)</f>
        <v>0</v>
      </c>
      <c r="M72" s="61" cm="1">
        <f t="array" ref="M72">IFERROR(_xlfn.IFS('Budget Template Sheet'!$C$10="JUN",'Budget Template Sheet'!$K$49),0)</f>
        <v>0</v>
      </c>
      <c r="N72" s="61" cm="1">
        <f t="array" ref="N72">IFERROR(_xlfn.IFS('Budget Template Sheet'!$C$10="JUL",'Budget Template Sheet'!$K$49),0)</f>
        <v>0</v>
      </c>
      <c r="O72" s="61" cm="1">
        <f t="array" ref="O72">IFERROR(_xlfn.IFS('Budget Template Sheet'!$C$10="AUG",'Budget Template Sheet'!$K$49),0)</f>
        <v>0</v>
      </c>
      <c r="P72" s="61" cm="1">
        <f t="array" ref="P72">IFERROR(_xlfn.IFS('Budget Template Sheet'!$C$10="SEP",'Budget Template Sheet'!$K$49),0)</f>
        <v>0</v>
      </c>
      <c r="Q72" s="61" cm="1">
        <f t="array" ref="Q72">IFERROR(_xlfn.IFS('Budget Template Sheet'!$C$10="OCT",'Budget Template Sheet'!$K$49),0)</f>
        <v>0</v>
      </c>
      <c r="R72" s="61" cm="1">
        <f t="array" ref="R72">IFERROR(_xlfn.IFS('Budget Template Sheet'!$C$10="NOV",'Budget Template Sheet'!$K$49),0)</f>
        <v>0</v>
      </c>
      <c r="S72" s="61" cm="1">
        <f t="array" ref="S72">IFERROR(_xlfn.IFS('Budget Template Sheet'!$C$10="DEC",'Budget Template Sheet'!$K$49),0)</f>
        <v>0</v>
      </c>
      <c r="T72" s="61">
        <f t="shared" si="1"/>
        <v>0</v>
      </c>
    </row>
    <row r="73" spans="1:20" x14ac:dyDescent="0.25">
      <c r="A73" s="17"/>
      <c r="B73" s="15"/>
      <c r="C73" s="15"/>
      <c r="D73" s="15"/>
      <c r="E73" s="122"/>
      <c r="F73" s="15"/>
      <c r="G73" s="15"/>
    </row>
    <row r="74" spans="1:20" x14ac:dyDescent="0.25">
      <c r="A74" s="60" t="s">
        <v>81</v>
      </c>
      <c r="B74" s="63">
        <v>1</v>
      </c>
      <c r="C74" s="77">
        <f>'Budget Template Sheet'!A51</f>
        <v>6808</v>
      </c>
      <c r="D74" s="63">
        <f>'Budget Template Sheet'!$M$10</f>
        <v>0</v>
      </c>
      <c r="E74" s="128" t="s">
        <v>82</v>
      </c>
      <c r="F74" s="60" t="str">
        <f>VLOOKUP(C74,Accounts!A:B,2,FALSE)</f>
        <v>Activity-Recycling Fees</v>
      </c>
      <c r="G74" s="76">
        <f>'Budget Template Sheet'!$C$5</f>
        <v>0</v>
      </c>
      <c r="H74" s="61" cm="1">
        <f t="array" ref="H74">IFERROR(_xlfn.IFS('Budget Template Sheet'!$C$10="JAN",'Budget Template Sheet'!$K$51),0)</f>
        <v>0</v>
      </c>
      <c r="I74" s="61" cm="1">
        <f t="array" ref="I74">IFERROR(_xlfn.IFS('Budget Template Sheet'!$C$10="FEB",'Budget Template Sheet'!$K$51),0)</f>
        <v>0</v>
      </c>
      <c r="J74" s="61" cm="1">
        <f t="array" ref="J74">IFERROR(_xlfn.IFS('Budget Template Sheet'!$C$10="MAR",'Budget Template Sheet'!$K$51),0)</f>
        <v>0</v>
      </c>
      <c r="K74" s="61" cm="1">
        <f t="array" ref="K74">IFERROR(_xlfn.IFS('Budget Template Sheet'!$C$10="APR",'Budget Template Sheet'!$K$51),0)</f>
        <v>0</v>
      </c>
      <c r="L74" s="61" cm="1">
        <f t="array" ref="L74">IFERROR(_xlfn.IFS('Budget Template Sheet'!$C$10="MAY",'Budget Template Sheet'!$K$51),0)</f>
        <v>0</v>
      </c>
      <c r="M74" s="61" cm="1">
        <f t="array" ref="M74">IFERROR(_xlfn.IFS('Budget Template Sheet'!$C$10="JUN",'Budget Template Sheet'!$K$51),0)</f>
        <v>0</v>
      </c>
      <c r="N74" s="61" cm="1">
        <f t="array" ref="N74">IFERROR(_xlfn.IFS('Budget Template Sheet'!$C$10="JUL",'Budget Template Sheet'!$K$51),0)</f>
        <v>0</v>
      </c>
      <c r="O74" s="61" cm="1">
        <f t="array" ref="O74">IFERROR(_xlfn.IFS('Budget Template Sheet'!$C$10="AUG",'Budget Template Sheet'!$K$51),0)</f>
        <v>0</v>
      </c>
      <c r="P74" s="61" cm="1">
        <f t="array" ref="P74">IFERROR(_xlfn.IFS('Budget Template Sheet'!$C$10="SEP",'Budget Template Sheet'!$K$51),0)</f>
        <v>0</v>
      </c>
      <c r="Q74" s="61" cm="1">
        <f t="array" ref="Q74">IFERROR(_xlfn.IFS('Budget Template Sheet'!$C$10="OCT",'Budget Template Sheet'!$K$51),0)</f>
        <v>0</v>
      </c>
      <c r="R74" s="61" cm="1">
        <f t="array" ref="R74">IFERROR(_xlfn.IFS('Budget Template Sheet'!$C$10="NOV",'Budget Template Sheet'!$K$51),0)</f>
        <v>0</v>
      </c>
      <c r="S74" s="61" cm="1">
        <f t="array" ref="S74">IFERROR(_xlfn.IFS('Budget Template Sheet'!$C$10="DEC",'Budget Template Sheet'!$K$51),0)</f>
        <v>0</v>
      </c>
      <c r="T74" s="61">
        <f t="shared" si="1"/>
        <v>0</v>
      </c>
    </row>
    <row r="75" spans="1:20" x14ac:dyDescent="0.25">
      <c r="A75" s="17"/>
      <c r="B75" s="15"/>
      <c r="C75" s="15"/>
      <c r="D75" s="15"/>
      <c r="E75" s="122"/>
      <c r="F75" s="15"/>
      <c r="G75" s="15"/>
    </row>
    <row r="76" spans="1:20" x14ac:dyDescent="0.25">
      <c r="A76" s="60" t="s">
        <v>81</v>
      </c>
      <c r="B76" s="63">
        <v>1</v>
      </c>
      <c r="C76" s="77">
        <f>'Budget Template Sheet'!A52</f>
        <v>6809</v>
      </c>
      <c r="D76" s="63">
        <f>'Budget Template Sheet'!$M$10</f>
        <v>0</v>
      </c>
      <c r="E76" s="128" t="s">
        <v>82</v>
      </c>
      <c r="F76" s="60" t="str">
        <f>VLOOKUP(C76,Accounts!A:B,2,FALSE)</f>
        <v>Activity-Government Subsidies</v>
      </c>
      <c r="G76" s="76">
        <f>'Budget Template Sheet'!$C$5</f>
        <v>0</v>
      </c>
      <c r="H76" s="61" cm="1">
        <f t="array" ref="H76">IFERROR(_xlfn.IFS('Budget Template Sheet'!$C$10="JAN",'Budget Template Sheet'!$K$52),0)</f>
        <v>0</v>
      </c>
      <c r="I76" s="61" cm="1">
        <f t="array" ref="I76">IFERROR(_xlfn.IFS('Budget Template Sheet'!$C$10="FEB",'Budget Template Sheet'!$K$52),0)</f>
        <v>0</v>
      </c>
      <c r="J76" s="61" cm="1">
        <f t="array" ref="J76">IFERROR(_xlfn.IFS('Budget Template Sheet'!$C$10="MAR",'Budget Template Sheet'!$K$52),0)</f>
        <v>0</v>
      </c>
      <c r="K76" s="61" cm="1">
        <f t="array" ref="K76">IFERROR(_xlfn.IFS('Budget Template Sheet'!$C$10="APR",'Budget Template Sheet'!$K$52),0)</f>
        <v>0</v>
      </c>
      <c r="L76" s="61" cm="1">
        <f t="array" ref="L76">IFERROR(_xlfn.IFS('Budget Template Sheet'!$C$10="MAY",'Budget Template Sheet'!$K$52),0)</f>
        <v>0</v>
      </c>
      <c r="M76" s="61" cm="1">
        <f t="array" ref="M76">IFERROR(_xlfn.IFS('Budget Template Sheet'!$C$10="JUN",'Budget Template Sheet'!$K$52),0)</f>
        <v>0</v>
      </c>
      <c r="N76" s="61" cm="1">
        <f t="array" ref="N76">IFERROR(_xlfn.IFS('Budget Template Sheet'!$C$10="JUL",'Budget Template Sheet'!$K$52),0)</f>
        <v>0</v>
      </c>
      <c r="O76" s="61" cm="1">
        <f t="array" ref="O76">IFERROR(_xlfn.IFS('Budget Template Sheet'!$C$10="AUG",'Budget Template Sheet'!$K$52),0)</f>
        <v>0</v>
      </c>
      <c r="P76" s="61" cm="1">
        <f t="array" ref="P76">IFERROR(_xlfn.IFS('Budget Template Sheet'!$C$10="SEP",'Budget Template Sheet'!$K$52),0)</f>
        <v>0</v>
      </c>
      <c r="Q76" s="61" cm="1">
        <f t="array" ref="Q76">IFERROR(_xlfn.IFS('Budget Template Sheet'!$C$10="OCT",'Budget Template Sheet'!$K$52),0)</f>
        <v>0</v>
      </c>
      <c r="R76" s="61" cm="1">
        <f t="array" ref="R76">IFERROR(_xlfn.IFS('Budget Template Sheet'!$C$10="NOV",'Budget Template Sheet'!$K$52),0)</f>
        <v>0</v>
      </c>
      <c r="S76" s="61" cm="1">
        <f t="array" ref="S76">IFERROR(_xlfn.IFS('Budget Template Sheet'!$C$10="DEC",'Budget Template Sheet'!$K$52),0)</f>
        <v>0</v>
      </c>
      <c r="T76" s="61">
        <f t="shared" si="1"/>
        <v>0</v>
      </c>
    </row>
    <row r="77" spans="1:20" x14ac:dyDescent="0.25">
      <c r="A77" s="17"/>
      <c r="B77" s="15"/>
      <c r="C77" s="15"/>
      <c r="D77" s="15"/>
      <c r="E77" s="122"/>
      <c r="F77" s="15"/>
      <c r="G77" s="15"/>
    </row>
    <row r="78" spans="1:20" x14ac:dyDescent="0.25">
      <c r="A78" s="60" t="s">
        <v>81</v>
      </c>
      <c r="B78" s="63">
        <v>1</v>
      </c>
      <c r="C78" s="77">
        <f>'Budget Template Sheet'!A53</f>
        <v>6810</v>
      </c>
      <c r="D78" s="63">
        <f>'Budget Template Sheet'!$M$10</f>
        <v>0</v>
      </c>
      <c r="E78" s="128" t="s">
        <v>82</v>
      </c>
      <c r="F78" s="60" t="str">
        <f>VLOOKUP(C78,Accounts!A:B,2,FALSE)</f>
        <v>Activity-Sale of Goods-Taxable</v>
      </c>
      <c r="G78" s="76">
        <f>'Budget Template Sheet'!$C$5</f>
        <v>0</v>
      </c>
      <c r="H78" s="61" cm="1">
        <f t="array" ref="H78">IFERROR(_xlfn.IFS('Budget Template Sheet'!$C$10="JAN",'Budget Template Sheet'!$K$53),0)</f>
        <v>0</v>
      </c>
      <c r="I78" s="61" cm="1">
        <f t="array" ref="I78">IFERROR(_xlfn.IFS('Budget Template Sheet'!$C$10="FEB",'Budget Template Sheet'!$K$53),0)</f>
        <v>0</v>
      </c>
      <c r="J78" s="61" cm="1">
        <f t="array" ref="J78">IFERROR(_xlfn.IFS('Budget Template Sheet'!$C$10="MAR",'Budget Template Sheet'!$K$53),0)</f>
        <v>0</v>
      </c>
      <c r="K78" s="61" cm="1">
        <f t="array" ref="K78">IFERROR(_xlfn.IFS('Budget Template Sheet'!$C$10="APR",'Budget Template Sheet'!$K$53),0)</f>
        <v>0</v>
      </c>
      <c r="L78" s="61" cm="1">
        <f t="array" ref="L78">IFERROR(_xlfn.IFS('Budget Template Sheet'!$C$10="MAY",'Budget Template Sheet'!$K$53),0)</f>
        <v>0</v>
      </c>
      <c r="M78" s="61" cm="1">
        <f t="array" ref="M78">IFERROR(_xlfn.IFS('Budget Template Sheet'!$C$10="JUN",'Budget Template Sheet'!$K$53),0)</f>
        <v>0</v>
      </c>
      <c r="N78" s="61" cm="1">
        <f t="array" ref="N78">IFERROR(_xlfn.IFS('Budget Template Sheet'!$C$10="JUL",'Budget Template Sheet'!$K$53),0)</f>
        <v>0</v>
      </c>
      <c r="O78" s="61" cm="1">
        <f t="array" ref="O78">IFERROR(_xlfn.IFS('Budget Template Sheet'!$C$10="AUG",'Budget Template Sheet'!$K$53),0)</f>
        <v>0</v>
      </c>
      <c r="P78" s="61" cm="1">
        <f t="array" ref="P78">IFERROR(_xlfn.IFS('Budget Template Sheet'!$C$10="SEP",'Budget Template Sheet'!$K$53),0)</f>
        <v>0</v>
      </c>
      <c r="Q78" s="61" cm="1">
        <f t="array" ref="Q78">IFERROR(_xlfn.IFS('Budget Template Sheet'!$C$10="OCT",'Budget Template Sheet'!$K$53),0)</f>
        <v>0</v>
      </c>
      <c r="R78" s="61" cm="1">
        <f t="array" ref="R78">IFERROR(_xlfn.IFS('Budget Template Sheet'!$C$10="NOV",'Budget Template Sheet'!$K$53),0)</f>
        <v>0</v>
      </c>
      <c r="S78" s="61" cm="1">
        <f t="array" ref="S78">IFERROR(_xlfn.IFS('Budget Template Sheet'!$C$10="DEC",'Budget Template Sheet'!$K$53),0)</f>
        <v>0</v>
      </c>
      <c r="T78" s="61">
        <f t="shared" si="1"/>
        <v>0</v>
      </c>
    </row>
    <row r="79" spans="1:20" x14ac:dyDescent="0.25">
      <c r="A79" s="17"/>
      <c r="B79" s="15"/>
      <c r="C79" s="15"/>
      <c r="D79" s="15"/>
      <c r="E79" s="122"/>
      <c r="F79" s="15"/>
      <c r="G79" s="15"/>
    </row>
    <row r="80" spans="1:20" x14ac:dyDescent="0.25">
      <c r="A80" s="60" t="s">
        <v>81</v>
      </c>
      <c r="B80" s="63">
        <v>1</v>
      </c>
      <c r="C80" s="77">
        <f>'Budget Template Sheet'!A54</f>
        <v>6811</v>
      </c>
      <c r="D80" s="63">
        <f>'Budget Template Sheet'!$M$10</f>
        <v>0</v>
      </c>
      <c r="E80" s="128" t="s">
        <v>82</v>
      </c>
      <c r="F80" s="60" t="str">
        <f>VLOOKUP(C80,Accounts!A:B,2,FALSE)</f>
        <v>Activity-Sales of Goods-No Tax</v>
      </c>
      <c r="G80" s="76">
        <f>'Budget Template Sheet'!$C$5</f>
        <v>0</v>
      </c>
      <c r="H80" s="61" cm="1">
        <f t="array" ref="H80">IFERROR(_xlfn.IFS('Budget Template Sheet'!$C$10="JAN",'Budget Template Sheet'!$K$54),0)</f>
        <v>0</v>
      </c>
      <c r="I80" s="61" cm="1">
        <f t="array" ref="I80">IFERROR(_xlfn.IFS('Budget Template Sheet'!$C$10="FEB",'Budget Template Sheet'!$K$54),0)</f>
        <v>0</v>
      </c>
      <c r="J80" s="61" cm="1">
        <f t="array" ref="J80">IFERROR(_xlfn.IFS('Budget Template Sheet'!$C$10="MAR",'Budget Template Sheet'!$K$54),0)</f>
        <v>0</v>
      </c>
      <c r="K80" s="61" cm="1">
        <f t="array" ref="K80">IFERROR(_xlfn.IFS('Budget Template Sheet'!$C$10="APR",'Budget Template Sheet'!$K$54),0)</f>
        <v>0</v>
      </c>
      <c r="L80" s="61" cm="1">
        <f t="array" ref="L80">IFERROR(_xlfn.IFS('Budget Template Sheet'!$C$10="MAY",'Budget Template Sheet'!$K$54),0)</f>
        <v>0</v>
      </c>
      <c r="M80" s="61" cm="1">
        <f t="array" ref="M80">IFERROR(_xlfn.IFS('Budget Template Sheet'!$C$10="JUN",'Budget Template Sheet'!$K$54),0)</f>
        <v>0</v>
      </c>
      <c r="N80" s="61" cm="1">
        <f t="array" ref="N80">IFERROR(_xlfn.IFS('Budget Template Sheet'!$C$10="JUL",'Budget Template Sheet'!$K$54),0)</f>
        <v>0</v>
      </c>
      <c r="O80" s="61" cm="1">
        <f t="array" ref="O80">IFERROR(_xlfn.IFS('Budget Template Sheet'!$C$10="AUG",'Budget Template Sheet'!$K$54),0)</f>
        <v>0</v>
      </c>
      <c r="P80" s="61" cm="1">
        <f t="array" ref="P80">IFERROR(_xlfn.IFS('Budget Template Sheet'!$C$10="SEP",'Budget Template Sheet'!$K$54),0)</f>
        <v>0</v>
      </c>
      <c r="Q80" s="61" cm="1">
        <f t="array" ref="Q80">IFERROR(_xlfn.IFS('Budget Template Sheet'!$C$10="OCT",'Budget Template Sheet'!$K$54),0)</f>
        <v>0</v>
      </c>
      <c r="R80" s="61" cm="1">
        <f t="array" ref="R80">IFERROR(_xlfn.IFS('Budget Template Sheet'!$C$10="NOV",'Budget Template Sheet'!$K$54),0)</f>
        <v>0</v>
      </c>
      <c r="S80" s="61" cm="1">
        <f t="array" ref="S80">IFERROR(_xlfn.IFS('Budget Template Sheet'!$C$10="DEC",'Budget Template Sheet'!$K$54),0)</f>
        <v>0</v>
      </c>
      <c r="T80" s="61">
        <f t="shared" si="1"/>
        <v>0</v>
      </c>
    </row>
    <row r="81" spans="1:20" x14ac:dyDescent="0.25">
      <c r="A81" s="17"/>
      <c r="B81" s="15"/>
      <c r="C81" s="15"/>
      <c r="D81" s="15"/>
      <c r="E81" s="122"/>
      <c r="F81" s="15"/>
      <c r="G81" s="15"/>
    </row>
    <row r="82" spans="1:20" x14ac:dyDescent="0.25">
      <c r="A82" s="60" t="s">
        <v>81</v>
      </c>
      <c r="B82" s="63">
        <v>1</v>
      </c>
      <c r="C82" s="77">
        <f>'Budget Template Sheet'!A55</f>
        <v>6812</v>
      </c>
      <c r="D82" s="63">
        <f>'Budget Template Sheet'!$M$10</f>
        <v>0</v>
      </c>
      <c r="E82" s="128" t="s">
        <v>82</v>
      </c>
      <c r="F82" s="60" t="str">
        <f>VLOOKUP(C82,Accounts!A:B,2,FALSE)</f>
        <v>Activity-Cost of Goods Sold (debit)</v>
      </c>
      <c r="G82" s="76">
        <f>'Budget Template Sheet'!$C$5</f>
        <v>0</v>
      </c>
      <c r="H82" s="61" cm="1">
        <f t="array" ref="H82">IFERROR(_xlfn.IFS('Budget Template Sheet'!$C$10="JAN",'Budget Template Sheet'!$K$55),0)</f>
        <v>0</v>
      </c>
      <c r="I82" s="61" cm="1">
        <f t="array" ref="I82">IFERROR(_xlfn.IFS('Budget Template Sheet'!$C$10="FEB",'Budget Template Sheet'!$K$55),0)</f>
        <v>0</v>
      </c>
      <c r="J82" s="61" cm="1">
        <f t="array" ref="J82">IFERROR(_xlfn.IFS('Budget Template Sheet'!$C$10="MAR",'Budget Template Sheet'!$K$55),0)</f>
        <v>0</v>
      </c>
      <c r="K82" s="61" cm="1">
        <f t="array" ref="K82">IFERROR(_xlfn.IFS('Budget Template Sheet'!$C$10="APR",'Budget Template Sheet'!$K$55),0)</f>
        <v>0</v>
      </c>
      <c r="L82" s="61" cm="1">
        <f t="array" ref="L82">IFERROR(_xlfn.IFS('Budget Template Sheet'!$C$10="MAY",'Budget Template Sheet'!$K$55),0)</f>
        <v>0</v>
      </c>
      <c r="M82" s="61" cm="1">
        <f t="array" ref="M82">IFERROR(_xlfn.IFS('Budget Template Sheet'!$C$10="JUN",'Budget Template Sheet'!$K$55),0)</f>
        <v>0</v>
      </c>
      <c r="N82" s="61" cm="1">
        <f t="array" ref="N82">IFERROR(_xlfn.IFS('Budget Template Sheet'!$C$10="JUL",'Budget Template Sheet'!$K$55),0)</f>
        <v>0</v>
      </c>
      <c r="O82" s="61" cm="1">
        <f t="array" ref="O82">IFERROR(_xlfn.IFS('Budget Template Sheet'!$C$10="AUG",'Budget Template Sheet'!$K$55),0)</f>
        <v>0</v>
      </c>
      <c r="P82" s="61" cm="1">
        <f t="array" ref="P82">IFERROR(_xlfn.IFS('Budget Template Sheet'!$C$10="SEP",'Budget Template Sheet'!$K$55),0)</f>
        <v>0</v>
      </c>
      <c r="Q82" s="61" cm="1">
        <f t="array" ref="Q82">IFERROR(_xlfn.IFS('Budget Template Sheet'!$C$10="OCT",'Budget Template Sheet'!$K$55),0)</f>
        <v>0</v>
      </c>
      <c r="R82" s="61" cm="1">
        <f t="array" ref="R82">IFERROR(_xlfn.IFS('Budget Template Sheet'!$C$10="NOV",'Budget Template Sheet'!$K$55),0)</f>
        <v>0</v>
      </c>
      <c r="S82" s="61" cm="1">
        <f t="array" ref="S82">IFERROR(_xlfn.IFS('Budget Template Sheet'!$C$10="DEC",'Budget Template Sheet'!$K$55),0)</f>
        <v>0</v>
      </c>
      <c r="T82" s="61">
        <f t="shared" si="1"/>
        <v>0</v>
      </c>
    </row>
    <row r="83" spans="1:20" x14ac:dyDescent="0.25">
      <c r="A83" s="17"/>
      <c r="B83" s="15"/>
      <c r="C83" s="15"/>
      <c r="D83" s="15"/>
      <c r="E83" s="122"/>
      <c r="F83" s="15"/>
      <c r="G83" s="15"/>
    </row>
    <row r="84" spans="1:20" x14ac:dyDescent="0.25">
      <c r="A84" s="60" t="s">
        <v>81</v>
      </c>
      <c r="B84" s="63">
        <v>1</v>
      </c>
      <c r="C84" s="77">
        <f>'Budget Template Sheet'!A56</f>
        <v>6813</v>
      </c>
      <c r="D84" s="63">
        <f>'Budget Template Sheet'!$M$10</f>
        <v>0</v>
      </c>
      <c r="E84" s="128" t="s">
        <v>82</v>
      </c>
      <c r="F84" s="60" t="str">
        <f>VLOOKUP(C84,Accounts!A:B,2,FALSE)</f>
        <v>Activity-Vending Machine Sales</v>
      </c>
      <c r="G84" s="76">
        <f>'Budget Template Sheet'!$C$5</f>
        <v>0</v>
      </c>
      <c r="H84" s="61" cm="1">
        <f t="array" ref="H84">IFERROR(_xlfn.IFS('Budget Template Sheet'!$C$10="JAN",'Budget Template Sheet'!$K$56),0)</f>
        <v>0</v>
      </c>
      <c r="I84" s="61" cm="1">
        <f t="array" ref="I84">IFERROR(_xlfn.IFS('Budget Template Sheet'!$C$10="FEB",'Budget Template Sheet'!$K$56),0)</f>
        <v>0</v>
      </c>
      <c r="J84" s="61" cm="1">
        <f t="array" ref="J84">IFERROR(_xlfn.IFS('Budget Template Sheet'!$C$10="MAR",'Budget Template Sheet'!$K$56),0)</f>
        <v>0</v>
      </c>
      <c r="K84" s="61" cm="1">
        <f t="array" ref="K84">IFERROR(_xlfn.IFS('Budget Template Sheet'!$C$10="APR",'Budget Template Sheet'!$K$56),0)</f>
        <v>0</v>
      </c>
      <c r="L84" s="61" cm="1">
        <f t="array" ref="L84">IFERROR(_xlfn.IFS('Budget Template Sheet'!$C$10="MAY",'Budget Template Sheet'!$K$56),0)</f>
        <v>0</v>
      </c>
      <c r="M84" s="61" cm="1">
        <f t="array" ref="M84">IFERROR(_xlfn.IFS('Budget Template Sheet'!$C$10="JUN",'Budget Template Sheet'!$K$56),0)</f>
        <v>0</v>
      </c>
      <c r="N84" s="61" cm="1">
        <f t="array" ref="N84">IFERROR(_xlfn.IFS('Budget Template Sheet'!$C$10="JUL",'Budget Template Sheet'!$K$56),0)</f>
        <v>0</v>
      </c>
      <c r="O84" s="61" cm="1">
        <f t="array" ref="O84">IFERROR(_xlfn.IFS('Budget Template Sheet'!$C$10="AUG",'Budget Template Sheet'!$K$56),0)</f>
        <v>0</v>
      </c>
      <c r="P84" s="61" cm="1">
        <f t="array" ref="P84">IFERROR(_xlfn.IFS('Budget Template Sheet'!$C$10="SEP",'Budget Template Sheet'!$K$56),0)</f>
        <v>0</v>
      </c>
      <c r="Q84" s="61" cm="1">
        <f t="array" ref="Q84">IFERROR(_xlfn.IFS('Budget Template Sheet'!$C$10="OCT",'Budget Template Sheet'!$K$56),0)</f>
        <v>0</v>
      </c>
      <c r="R84" s="61" cm="1">
        <f t="array" ref="R84">IFERROR(_xlfn.IFS('Budget Template Sheet'!$C$10="NOV",'Budget Template Sheet'!$K$56),0)</f>
        <v>0</v>
      </c>
      <c r="S84" s="61" cm="1">
        <f t="array" ref="S84">IFERROR(_xlfn.IFS('Budget Template Sheet'!$C$10="DEC",'Budget Template Sheet'!$K$56),0)</f>
        <v>0</v>
      </c>
      <c r="T84" s="61">
        <f t="shared" si="1"/>
        <v>0</v>
      </c>
    </row>
    <row r="85" spans="1:20" x14ac:dyDescent="0.25">
      <c r="A85" s="17"/>
      <c r="B85" s="15"/>
      <c r="C85" s="15"/>
      <c r="D85" s="15"/>
      <c r="E85" s="122"/>
      <c r="F85" s="15"/>
      <c r="G85" s="15"/>
    </row>
    <row r="86" spans="1:20" x14ac:dyDescent="0.25">
      <c r="A86" s="60" t="s">
        <v>81</v>
      </c>
      <c r="B86" s="63">
        <v>1</v>
      </c>
      <c r="C86" s="77">
        <f>'Budget Template Sheet'!A57</f>
        <v>6814</v>
      </c>
      <c r="D86" s="63">
        <f>'Budget Template Sheet'!$M$10</f>
        <v>0</v>
      </c>
      <c r="E86" s="128" t="s">
        <v>82</v>
      </c>
      <c r="F86" s="60" t="str">
        <f>VLOOKUP(C86,Accounts!A:B,2,FALSE)</f>
        <v>Activity-Cost-Vending Supplies (debit)</v>
      </c>
      <c r="G86" s="76">
        <f>'Budget Template Sheet'!$C$5</f>
        <v>0</v>
      </c>
      <c r="H86" s="61" cm="1">
        <f t="array" ref="H86">IFERROR(_xlfn.IFS('Budget Template Sheet'!$C$10="JAN",'Budget Template Sheet'!$K$57),0)</f>
        <v>0</v>
      </c>
      <c r="I86" s="61" cm="1">
        <f t="array" ref="I86">IFERROR(_xlfn.IFS('Budget Template Sheet'!$C$10="FEB",'Budget Template Sheet'!$K$57),0)</f>
        <v>0</v>
      </c>
      <c r="J86" s="61" cm="1">
        <f t="array" ref="J86">IFERROR(_xlfn.IFS('Budget Template Sheet'!$C$10="MAR",'Budget Template Sheet'!$K$57),0)</f>
        <v>0</v>
      </c>
      <c r="K86" s="61" cm="1">
        <f t="array" ref="K86">IFERROR(_xlfn.IFS('Budget Template Sheet'!$C$10="APR",'Budget Template Sheet'!$K$57),0)</f>
        <v>0</v>
      </c>
      <c r="L86" s="61" cm="1">
        <f t="array" ref="L86">IFERROR(_xlfn.IFS('Budget Template Sheet'!$C$10="MAY",'Budget Template Sheet'!$K$57),0)</f>
        <v>0</v>
      </c>
      <c r="M86" s="61" cm="1">
        <f t="array" ref="M86">IFERROR(_xlfn.IFS('Budget Template Sheet'!$C$10="JUN",'Budget Template Sheet'!$K$57),0)</f>
        <v>0</v>
      </c>
      <c r="N86" s="61" cm="1">
        <f t="array" ref="N86">IFERROR(_xlfn.IFS('Budget Template Sheet'!$C$10="JUL",'Budget Template Sheet'!$K$57),0)</f>
        <v>0</v>
      </c>
      <c r="O86" s="61" cm="1">
        <f t="array" ref="O86">IFERROR(_xlfn.IFS('Budget Template Sheet'!$C$10="AUG",'Budget Template Sheet'!$K$57),0)</f>
        <v>0</v>
      </c>
      <c r="P86" s="61" cm="1">
        <f t="array" ref="P86">IFERROR(_xlfn.IFS('Budget Template Sheet'!$C$10="SEP",'Budget Template Sheet'!$K$57),0)</f>
        <v>0</v>
      </c>
      <c r="Q86" s="61" cm="1">
        <f t="array" ref="Q86">IFERROR(_xlfn.IFS('Budget Template Sheet'!$C$10="OCT",'Budget Template Sheet'!$K$57),0)</f>
        <v>0</v>
      </c>
      <c r="R86" s="61" cm="1">
        <f t="array" ref="R86">IFERROR(_xlfn.IFS('Budget Template Sheet'!$C$10="NOV",'Budget Template Sheet'!$K$57),0)</f>
        <v>0</v>
      </c>
      <c r="S86" s="61" cm="1">
        <f t="array" ref="S86">IFERROR(_xlfn.IFS('Budget Template Sheet'!$C$10="DEC",'Budget Template Sheet'!$K$57),0)</f>
        <v>0</v>
      </c>
      <c r="T86" s="61">
        <f t="shared" si="1"/>
        <v>0</v>
      </c>
    </row>
    <row r="87" spans="1:20" x14ac:dyDescent="0.25">
      <c r="A87" s="17"/>
      <c r="B87" s="15"/>
      <c r="C87" s="15"/>
      <c r="D87" s="15"/>
      <c r="E87" s="122"/>
      <c r="F87" s="15"/>
      <c r="G87" s="15"/>
    </row>
    <row r="88" spans="1:20" x14ac:dyDescent="0.25">
      <c r="A88" s="60" t="s">
        <v>81</v>
      </c>
      <c r="B88" s="63">
        <v>1</v>
      </c>
      <c r="C88" s="77">
        <f>'Budget Template Sheet'!A58</f>
        <v>6815</v>
      </c>
      <c r="D88" s="63">
        <f>'Budget Template Sheet'!$M$10</f>
        <v>0</v>
      </c>
      <c r="E88" s="128" t="s">
        <v>82</v>
      </c>
      <c r="F88" s="60" t="str">
        <f>VLOOKUP(C88,Accounts!A:B,2,FALSE)</f>
        <v>Activity-Sale of Tickets</v>
      </c>
      <c r="G88" s="76">
        <f>'Budget Template Sheet'!$C$5</f>
        <v>0</v>
      </c>
      <c r="H88" s="61" cm="1">
        <f t="array" ref="H88">IFERROR(_xlfn.IFS('Budget Template Sheet'!$C$10="JAN",'Budget Template Sheet'!$K$58),0)</f>
        <v>0</v>
      </c>
      <c r="I88" s="61" cm="1">
        <f t="array" ref="I88">IFERROR(_xlfn.IFS('Budget Template Sheet'!$C$10="FEB",'Budget Template Sheet'!$K$58),0)</f>
        <v>0</v>
      </c>
      <c r="J88" s="61" cm="1">
        <f t="array" ref="J88">IFERROR(_xlfn.IFS('Budget Template Sheet'!$C$10="MAR",'Budget Template Sheet'!$K$58),0)</f>
        <v>0</v>
      </c>
      <c r="K88" s="61" cm="1">
        <f t="array" ref="K88">IFERROR(_xlfn.IFS('Budget Template Sheet'!$C$10="APR",'Budget Template Sheet'!$K$58),0)</f>
        <v>0</v>
      </c>
      <c r="L88" s="61" cm="1">
        <f t="array" ref="L88">IFERROR(_xlfn.IFS('Budget Template Sheet'!$C$10="MAY",'Budget Template Sheet'!$K$58),0)</f>
        <v>0</v>
      </c>
      <c r="M88" s="61" cm="1">
        <f t="array" ref="M88">IFERROR(_xlfn.IFS('Budget Template Sheet'!$C$10="JUN",'Budget Template Sheet'!$K$58),0)</f>
        <v>0</v>
      </c>
      <c r="N88" s="61" cm="1">
        <f t="array" ref="N88">IFERROR(_xlfn.IFS('Budget Template Sheet'!$C$10="JUL",'Budget Template Sheet'!$K$58),0)</f>
        <v>0</v>
      </c>
      <c r="O88" s="61" cm="1">
        <f t="array" ref="O88">IFERROR(_xlfn.IFS('Budget Template Sheet'!$C$10="AUG",'Budget Template Sheet'!$K$58),0)</f>
        <v>0</v>
      </c>
      <c r="P88" s="61" cm="1">
        <f t="array" ref="P88">IFERROR(_xlfn.IFS('Budget Template Sheet'!$C$10="SEP",'Budget Template Sheet'!$K$58),0)</f>
        <v>0</v>
      </c>
      <c r="Q88" s="61" cm="1">
        <f t="array" ref="Q88">IFERROR(_xlfn.IFS('Budget Template Sheet'!$C$10="OCT",'Budget Template Sheet'!$K$58),0)</f>
        <v>0</v>
      </c>
      <c r="R88" s="61" cm="1">
        <f t="array" ref="R88">IFERROR(_xlfn.IFS('Budget Template Sheet'!$C$10="NOV",'Budget Template Sheet'!$K$58),0)</f>
        <v>0</v>
      </c>
      <c r="S88" s="61" cm="1">
        <f t="array" ref="S88">IFERROR(_xlfn.IFS('Budget Template Sheet'!$C$10="DEC",'Budget Template Sheet'!$K$58),0)</f>
        <v>0</v>
      </c>
      <c r="T88" s="61">
        <f t="shared" si="1"/>
        <v>0</v>
      </c>
    </row>
    <row r="89" spans="1:20" x14ac:dyDescent="0.25">
      <c r="A89" s="17"/>
      <c r="B89" s="15"/>
      <c r="C89" s="15"/>
      <c r="D89" s="15"/>
      <c r="E89" s="122"/>
      <c r="F89" s="15"/>
      <c r="G89" s="15"/>
    </row>
    <row r="90" spans="1:20" x14ac:dyDescent="0.25">
      <c r="A90" s="60" t="s">
        <v>81</v>
      </c>
      <c r="B90" s="63">
        <v>1</v>
      </c>
      <c r="C90" s="77">
        <f>'Budget Template Sheet'!A59</f>
        <v>6817</v>
      </c>
      <c r="D90" s="63">
        <f>'Budget Template Sheet'!$M$10</f>
        <v>0</v>
      </c>
      <c r="E90" s="128" t="s">
        <v>82</v>
      </c>
      <c r="F90" s="60" t="str">
        <f>VLOOKUP(C90,Accounts!A:B,2,FALSE)</f>
        <v>Activity-Sale of Programs</v>
      </c>
      <c r="G90" s="76">
        <f>'Budget Template Sheet'!$C$5</f>
        <v>0</v>
      </c>
      <c r="H90" s="61" cm="1">
        <f t="array" ref="H90">IFERROR(_xlfn.IFS('Budget Template Sheet'!$C$10="JAN",'Budget Template Sheet'!$K$59),0)</f>
        <v>0</v>
      </c>
      <c r="I90" s="61" cm="1">
        <f t="array" ref="I90">IFERROR(_xlfn.IFS('Budget Template Sheet'!$C$10="FEB",'Budget Template Sheet'!$K$59),0)</f>
        <v>0</v>
      </c>
      <c r="J90" s="61" cm="1">
        <f t="array" ref="J90">IFERROR(_xlfn.IFS('Budget Template Sheet'!$C$10="MAR",'Budget Template Sheet'!$K$59),0)</f>
        <v>0</v>
      </c>
      <c r="K90" s="61" cm="1">
        <f t="array" ref="K90">IFERROR(_xlfn.IFS('Budget Template Sheet'!$C$10="APR",'Budget Template Sheet'!$K$59),0)</f>
        <v>0</v>
      </c>
      <c r="L90" s="61" cm="1">
        <f t="array" ref="L90">IFERROR(_xlfn.IFS('Budget Template Sheet'!$C$10="MAY",'Budget Template Sheet'!$K$59),0)</f>
        <v>0</v>
      </c>
      <c r="M90" s="61" cm="1">
        <f t="array" ref="M90">IFERROR(_xlfn.IFS('Budget Template Sheet'!$C$10="JUN",'Budget Template Sheet'!$K$59),0)</f>
        <v>0</v>
      </c>
      <c r="N90" s="61" cm="1">
        <f t="array" ref="N90">IFERROR(_xlfn.IFS('Budget Template Sheet'!$C$10="JUL",'Budget Template Sheet'!$K$59),0)</f>
        <v>0</v>
      </c>
      <c r="O90" s="61" cm="1">
        <f t="array" ref="O90">IFERROR(_xlfn.IFS('Budget Template Sheet'!$C$10="AUG",'Budget Template Sheet'!$K$59),0)</f>
        <v>0</v>
      </c>
      <c r="P90" s="61" cm="1">
        <f t="array" ref="P90">IFERROR(_xlfn.IFS('Budget Template Sheet'!$C$10="SEP",'Budget Template Sheet'!$K$59),0)</f>
        <v>0</v>
      </c>
      <c r="Q90" s="61" cm="1">
        <f t="array" ref="Q90">IFERROR(_xlfn.IFS('Budget Template Sheet'!$C$10="OCT",'Budget Template Sheet'!$K$59),0)</f>
        <v>0</v>
      </c>
      <c r="R90" s="61" cm="1">
        <f t="array" ref="R90">IFERROR(_xlfn.IFS('Budget Template Sheet'!$C$10="NOV",'Budget Template Sheet'!$K$59),0)</f>
        <v>0</v>
      </c>
      <c r="S90" s="61" cm="1">
        <f t="array" ref="S90">IFERROR(_xlfn.IFS('Budget Template Sheet'!$C$10="DEC",'Budget Template Sheet'!$K$59),0)</f>
        <v>0</v>
      </c>
      <c r="T90" s="61">
        <f t="shared" si="1"/>
        <v>0</v>
      </c>
    </row>
    <row r="91" spans="1:20" x14ac:dyDescent="0.25">
      <c r="A91" s="17"/>
      <c r="B91" s="15"/>
      <c r="C91" s="15"/>
      <c r="D91" s="15"/>
      <c r="E91" s="122"/>
      <c r="F91" s="15"/>
      <c r="G91" s="15"/>
    </row>
    <row r="92" spans="1:20" x14ac:dyDescent="0.25">
      <c r="A92" s="60" t="s">
        <v>81</v>
      </c>
      <c r="B92" s="63">
        <v>1</v>
      </c>
      <c r="C92" s="78">
        <f>'Budget Template Sheet'!A60</f>
        <v>6818</v>
      </c>
      <c r="D92" s="63">
        <f>'Budget Template Sheet'!$M$10</f>
        <v>0</v>
      </c>
      <c r="E92" s="128" t="s">
        <v>82</v>
      </c>
      <c r="F92" s="60" t="str">
        <f>VLOOKUP(C92,Accounts!A:B,2,FALSE)</f>
        <v>Activity-Advertising Revenue</v>
      </c>
      <c r="G92" s="76">
        <f>'Budget Template Sheet'!$C$5</f>
        <v>0</v>
      </c>
      <c r="H92" s="61" cm="1">
        <f t="array" ref="H92">IFERROR(_xlfn.IFS('Budget Template Sheet'!$C$10="JAN",'Budget Template Sheet'!$K$60),0)</f>
        <v>0</v>
      </c>
      <c r="I92" s="61" cm="1">
        <f t="array" ref="I92">IFERROR(_xlfn.IFS('Budget Template Sheet'!$C$10="FEB",'Budget Template Sheet'!$K$60),0)</f>
        <v>0</v>
      </c>
      <c r="J92" s="61" cm="1">
        <f t="array" ref="J92">IFERROR(_xlfn.IFS('Budget Template Sheet'!$C$10="MAR",'Budget Template Sheet'!$K$60),0)</f>
        <v>0</v>
      </c>
      <c r="K92" s="61" cm="1">
        <f t="array" ref="K92">IFERROR(_xlfn.IFS('Budget Template Sheet'!$C$10="APR",'Budget Template Sheet'!$K$60),0)</f>
        <v>0</v>
      </c>
      <c r="L92" s="61" cm="1">
        <f t="array" ref="L92">IFERROR(_xlfn.IFS('Budget Template Sheet'!$C$10="MAY",'Budget Template Sheet'!$K$60),0)</f>
        <v>0</v>
      </c>
      <c r="M92" s="61" cm="1">
        <f t="array" ref="M92">IFERROR(_xlfn.IFS('Budget Template Sheet'!$C$10="JUN",'Budget Template Sheet'!$K$60),0)</f>
        <v>0</v>
      </c>
      <c r="N92" s="61" cm="1">
        <f t="array" ref="N92">IFERROR(_xlfn.IFS('Budget Template Sheet'!$C$10="JUL",'Budget Template Sheet'!$K$60),0)</f>
        <v>0</v>
      </c>
      <c r="O92" s="61" cm="1">
        <f t="array" ref="O92">IFERROR(_xlfn.IFS('Budget Template Sheet'!$C$10="AUG",'Budget Template Sheet'!$K$60),0)</f>
        <v>0</v>
      </c>
      <c r="P92" s="61" cm="1">
        <f t="array" ref="P92">IFERROR(_xlfn.IFS('Budget Template Sheet'!$C$10="SEP",'Budget Template Sheet'!$K$60),0)</f>
        <v>0</v>
      </c>
      <c r="Q92" s="61" cm="1">
        <f t="array" ref="Q92">IFERROR(_xlfn.IFS('Budget Template Sheet'!$C$10="OCT",'Budget Template Sheet'!$K$60),0)</f>
        <v>0</v>
      </c>
      <c r="R92" s="61" cm="1">
        <f t="array" ref="R92">IFERROR(_xlfn.IFS('Budget Template Sheet'!$C$10="NOV",'Budget Template Sheet'!$K$60),0)</f>
        <v>0</v>
      </c>
      <c r="S92" s="61" cm="1">
        <f t="array" ref="S92">IFERROR(_xlfn.IFS('Budget Template Sheet'!$C$10="DEC",'Budget Template Sheet'!$K$60),0)</f>
        <v>0</v>
      </c>
      <c r="T92" s="61">
        <f t="shared" si="1"/>
        <v>0</v>
      </c>
    </row>
    <row r="93" spans="1:20" x14ac:dyDescent="0.25">
      <c r="A93" s="17"/>
      <c r="B93" s="15"/>
      <c r="C93" s="15"/>
      <c r="D93" s="15"/>
      <c r="E93" s="122"/>
      <c r="F93" s="15"/>
      <c r="G93" s="15"/>
    </row>
    <row r="94" spans="1:20" x14ac:dyDescent="0.25">
      <c r="A94" s="60" t="s">
        <v>81</v>
      </c>
      <c r="B94" s="63">
        <v>1</v>
      </c>
      <c r="C94" s="77">
        <f>'Budget Template Sheet'!A61</f>
        <v>6822</v>
      </c>
      <c r="D94" s="63">
        <f>'Budget Template Sheet'!$M$10</f>
        <v>0</v>
      </c>
      <c r="E94" s="128" t="s">
        <v>82</v>
      </c>
      <c r="F94" s="60" t="str">
        <f>VLOOKUP(C94,Accounts!A:B,2,FALSE)</f>
        <v>Activity-Participant Ins Fees</v>
      </c>
      <c r="G94" s="76">
        <f>'Budget Template Sheet'!$C$5</f>
        <v>0</v>
      </c>
      <c r="H94" s="61" cm="1">
        <f t="array" ref="H94">IFERROR(_xlfn.IFS('Budget Template Sheet'!$C$10="JAN",'Budget Template Sheet'!$K$6+6),0)</f>
        <v>0</v>
      </c>
      <c r="I94" s="61" cm="1">
        <f t="array" ref="I94">IFERROR(_xlfn.IFS('Budget Template Sheet'!$C$10="FEB",'Budget Template Sheet'!$K$6+6),0)</f>
        <v>0</v>
      </c>
      <c r="J94" s="61" cm="1">
        <f t="array" ref="J94">IFERROR(_xlfn.IFS('Budget Template Sheet'!$C$10="MAR",'Budget Template Sheet'!$K$6+6),0)</f>
        <v>0</v>
      </c>
      <c r="K94" s="61" cm="1">
        <f t="array" ref="K94">IFERROR(_xlfn.IFS('Budget Template Sheet'!$C$10="APR",'Budget Template Sheet'!$K$6+6),0)</f>
        <v>0</v>
      </c>
      <c r="L94" s="61" cm="1">
        <f t="array" ref="L94">IFERROR(_xlfn.IFS('Budget Template Sheet'!$C$10="MAY",'Budget Template Sheet'!$K$6+6),0)</f>
        <v>0</v>
      </c>
      <c r="M94" s="61" cm="1">
        <f t="array" ref="M94">IFERROR(_xlfn.IFS('Budget Template Sheet'!$C$10="JUN",'Budget Template Sheet'!$K$6+6),0)</f>
        <v>0</v>
      </c>
      <c r="N94" s="61" cm="1">
        <f t="array" ref="N94">IFERROR(_xlfn.IFS('Budget Template Sheet'!$C$10="JUL",'Budget Template Sheet'!$K$6+6),0)</f>
        <v>0</v>
      </c>
      <c r="O94" s="61" cm="1">
        <f t="array" ref="O94">IFERROR(_xlfn.IFS('Budget Template Sheet'!$C$10="AUG",'Budget Template Sheet'!$K$6+6),0)</f>
        <v>0</v>
      </c>
      <c r="P94" s="61" cm="1">
        <f t="array" ref="P94">IFERROR(_xlfn.IFS('Budget Template Sheet'!$C$10="SEP",'Budget Template Sheet'!$K$6+6),0)</f>
        <v>0</v>
      </c>
      <c r="Q94" s="61" cm="1">
        <f t="array" ref="Q94">IFERROR(_xlfn.IFS('Budget Template Sheet'!$C$10="OCT",'Budget Template Sheet'!$K$6+6),0)</f>
        <v>0</v>
      </c>
      <c r="R94" s="61" cm="1">
        <f t="array" ref="R94">IFERROR(_xlfn.IFS('Budget Template Sheet'!$C$10="NOV",'Budget Template Sheet'!$K$6+6),0)</f>
        <v>0</v>
      </c>
      <c r="S94" s="61" cm="1">
        <f t="array" ref="S94">IFERROR(_xlfn.IFS('Budget Template Sheet'!$C$10="DEC",'Budget Template Sheet'!$K$6+6),0)</f>
        <v>0</v>
      </c>
      <c r="T94" s="61">
        <f t="shared" si="1"/>
        <v>0</v>
      </c>
    </row>
    <row r="95" spans="1:20" x14ac:dyDescent="0.25">
      <c r="A95" s="17"/>
      <c r="B95" s="15"/>
      <c r="C95" s="15"/>
      <c r="D95" s="15"/>
      <c r="E95" s="122"/>
      <c r="F95" s="15"/>
      <c r="G95" s="15"/>
    </row>
    <row r="96" spans="1:20" x14ac:dyDescent="0.25">
      <c r="A96" s="60" t="s">
        <v>81</v>
      </c>
      <c r="B96" s="63">
        <v>1</v>
      </c>
      <c r="C96" s="77">
        <f>'Budget Template Sheet'!A62</f>
        <v>6831</v>
      </c>
      <c r="D96" s="63">
        <f>'Budget Template Sheet'!$M$10</f>
        <v>0</v>
      </c>
      <c r="E96" s="128" t="s">
        <v>82</v>
      </c>
      <c r="F96" s="60" t="str">
        <f>VLOOKUP(C96,Accounts!A:B,2,FALSE)</f>
        <v>Activity-Other Revenue</v>
      </c>
      <c r="G96" s="76">
        <f>'Budget Template Sheet'!$C$5</f>
        <v>0</v>
      </c>
      <c r="H96" s="61" cm="1">
        <f t="array" ref="H96">IFERROR(_xlfn.IFS('Budget Template Sheet'!$C$10="JAN",'Budget Template Sheet'!$K$62),0)</f>
        <v>0</v>
      </c>
      <c r="I96" s="61" cm="1">
        <f t="array" ref="I96">IFERROR(_xlfn.IFS('Budget Template Sheet'!$C$10="FEB",'Budget Template Sheet'!$K$62),0)</f>
        <v>0</v>
      </c>
      <c r="J96" s="61" cm="1">
        <f t="array" ref="J96">IFERROR(_xlfn.IFS('Budget Template Sheet'!$C$10="MAR",'Budget Template Sheet'!$K$62),0)</f>
        <v>0</v>
      </c>
      <c r="K96" s="61" cm="1">
        <f t="array" ref="K96">IFERROR(_xlfn.IFS('Budget Template Sheet'!$C$10="APR",'Budget Template Sheet'!$K$62),0)</f>
        <v>0</v>
      </c>
      <c r="L96" s="61" cm="1">
        <f t="array" ref="L96">IFERROR(_xlfn.IFS('Budget Template Sheet'!$C$10="MAY",'Budget Template Sheet'!$K$62),0)</f>
        <v>0</v>
      </c>
      <c r="M96" s="61" cm="1">
        <f t="array" ref="M96">IFERROR(_xlfn.IFS('Budget Template Sheet'!$C$10="JUN",'Budget Template Sheet'!$K$62),0)</f>
        <v>0</v>
      </c>
      <c r="N96" s="61" cm="1">
        <f t="array" ref="N96">IFERROR(_xlfn.IFS('Budget Template Sheet'!$C$10="JUL",'Budget Template Sheet'!$K$62),0)</f>
        <v>0</v>
      </c>
      <c r="O96" s="61" cm="1">
        <f t="array" ref="O96">IFERROR(_xlfn.IFS('Budget Template Sheet'!$C$10="AUG",'Budget Template Sheet'!$K$62),0)</f>
        <v>0</v>
      </c>
      <c r="P96" s="61" cm="1">
        <f t="array" ref="P96">IFERROR(_xlfn.IFS('Budget Template Sheet'!$C$10="SEP",'Budget Template Sheet'!$K$62),0)</f>
        <v>0</v>
      </c>
      <c r="Q96" s="61" cm="1">
        <f t="array" ref="Q96">IFERROR(_xlfn.IFS('Budget Template Sheet'!$C$10="OCT",'Budget Template Sheet'!$K$62),0)</f>
        <v>0</v>
      </c>
      <c r="R96" s="61" cm="1">
        <f t="array" ref="R96">IFERROR(_xlfn.IFS('Budget Template Sheet'!$C$10="NOV",'Budget Template Sheet'!$K$62),0)</f>
        <v>0</v>
      </c>
      <c r="S96" s="61" cm="1">
        <f t="array" ref="S96">IFERROR(_xlfn.IFS('Budget Template Sheet'!$C$10="DEC",'Budget Template Sheet'!$K$62),0)</f>
        <v>0</v>
      </c>
      <c r="T96" s="61">
        <f t="shared" si="1"/>
        <v>0</v>
      </c>
    </row>
    <row r="97" spans="1:20" x14ac:dyDescent="0.25">
      <c r="A97" s="17"/>
      <c r="B97" s="15"/>
      <c r="C97" s="15"/>
      <c r="D97" s="15"/>
      <c r="E97" s="122"/>
      <c r="F97" s="15"/>
      <c r="G97" s="15"/>
    </row>
    <row r="98" spans="1:20" x14ac:dyDescent="0.25">
      <c r="A98" s="60" t="s">
        <v>81</v>
      </c>
      <c r="B98" s="63">
        <v>1</v>
      </c>
      <c r="C98" s="77">
        <f>'Budget Template Sheet'!A63</f>
        <v>6836</v>
      </c>
      <c r="D98" s="63">
        <f>'Budget Template Sheet'!$M$10</f>
        <v>0</v>
      </c>
      <c r="E98" s="128" t="s">
        <v>82</v>
      </c>
      <c r="F98" s="60" t="str">
        <f>VLOOKUP(C98,Accounts!A:B,2,FALSE)</f>
        <v>Activity-Cash Over/Under</v>
      </c>
      <c r="G98" s="76">
        <f>'Budget Template Sheet'!$C$5</f>
        <v>0</v>
      </c>
      <c r="H98" s="61" cm="1">
        <f t="array" ref="H98">IFERROR(_xlfn.IFS('Budget Template Sheet'!$C$10="JAN",'Budget Template Sheet'!$K$63),0)</f>
        <v>0</v>
      </c>
      <c r="I98" s="61" cm="1">
        <f t="array" ref="I98">IFERROR(_xlfn.IFS('Budget Template Sheet'!$C$10="FEB",'Budget Template Sheet'!$K$63),0)</f>
        <v>0</v>
      </c>
      <c r="J98" s="61" cm="1">
        <f t="array" ref="J98">IFERROR(_xlfn.IFS('Budget Template Sheet'!$C$10="MAR",'Budget Template Sheet'!$K$63),0)</f>
        <v>0</v>
      </c>
      <c r="K98" s="61" cm="1">
        <f t="array" ref="K98">IFERROR(_xlfn.IFS('Budget Template Sheet'!$C$10="APR",'Budget Template Sheet'!$K$63),0)</f>
        <v>0</v>
      </c>
      <c r="L98" s="61" cm="1">
        <f t="array" ref="L98">IFERROR(_xlfn.IFS('Budget Template Sheet'!$C$10="MAY",'Budget Template Sheet'!$K$63),0)</f>
        <v>0</v>
      </c>
      <c r="M98" s="61" cm="1">
        <f t="array" ref="M98">IFERROR(_xlfn.IFS('Budget Template Sheet'!$C$10="JUN",'Budget Template Sheet'!$K$63),0)</f>
        <v>0</v>
      </c>
      <c r="N98" s="61" cm="1">
        <f t="array" ref="N98">IFERROR(_xlfn.IFS('Budget Template Sheet'!$C$10="JUL",'Budget Template Sheet'!$K$63),0)</f>
        <v>0</v>
      </c>
      <c r="O98" s="61" cm="1">
        <f t="array" ref="O98">IFERROR(_xlfn.IFS('Budget Template Sheet'!$C$10="AUG",'Budget Template Sheet'!$K$63),0)</f>
        <v>0</v>
      </c>
      <c r="P98" s="61" cm="1">
        <f t="array" ref="P98">IFERROR(_xlfn.IFS('Budget Template Sheet'!$C$10="SEP",'Budget Template Sheet'!$K$63),0)</f>
        <v>0</v>
      </c>
      <c r="Q98" s="61" cm="1">
        <f t="array" ref="Q98">IFERROR(_xlfn.IFS('Budget Template Sheet'!$C$10="OCT",'Budget Template Sheet'!$K$63),0)</f>
        <v>0</v>
      </c>
      <c r="R98" s="61" cm="1">
        <f t="array" ref="R98">IFERROR(_xlfn.IFS('Budget Template Sheet'!$C$10="NOV",'Budget Template Sheet'!$K$63),0)</f>
        <v>0</v>
      </c>
      <c r="S98" s="61" cm="1">
        <f t="array" ref="S98">IFERROR(_xlfn.IFS('Budget Template Sheet'!$C$10="DEC",'Budget Template Sheet'!$K$63),0)</f>
        <v>0</v>
      </c>
      <c r="T98" s="61">
        <f t="shared" si="1"/>
        <v>0</v>
      </c>
    </row>
    <row r="99" spans="1:20" x14ac:dyDescent="0.25">
      <c r="A99" s="17"/>
      <c r="B99" s="15"/>
      <c r="C99" s="15"/>
      <c r="D99" s="15"/>
      <c r="E99" s="122"/>
      <c r="F99" s="15"/>
      <c r="G99" s="15"/>
    </row>
    <row r="100" spans="1:20" x14ac:dyDescent="0.25">
      <c r="A100" s="60" t="s">
        <v>81</v>
      </c>
      <c r="B100" s="63">
        <v>1</v>
      </c>
      <c r="C100" s="77">
        <f>'Budget Template Sheet'!A64</f>
        <v>6848</v>
      </c>
      <c r="D100" s="63">
        <f>'Budget Template Sheet'!$M$10</f>
        <v>0</v>
      </c>
      <c r="E100" s="128" t="s">
        <v>82</v>
      </c>
      <c r="F100" s="60" t="str">
        <f>VLOOKUP(C100,Accounts!A:B,2,FALSE)</f>
        <v>Activity-Refunds (debit)</v>
      </c>
      <c r="G100" s="76">
        <f>'Budget Template Sheet'!$C$5</f>
        <v>0</v>
      </c>
      <c r="H100" s="61" cm="1">
        <f t="array" ref="H100">IFERROR(_xlfn.IFS('Budget Template Sheet'!$C$10="JAN",'Budget Template Sheet'!$K$64),0)</f>
        <v>0</v>
      </c>
      <c r="I100" s="61" cm="1">
        <f t="array" ref="I100">IFERROR(_xlfn.IFS('Budget Template Sheet'!$C$10="FEB",'Budget Template Sheet'!$K$64),0)</f>
        <v>0</v>
      </c>
      <c r="J100" s="61" cm="1">
        <f t="array" ref="J100">IFERROR(_xlfn.IFS('Budget Template Sheet'!$C$10="MAR",'Budget Template Sheet'!$K$64),0)</f>
        <v>0</v>
      </c>
      <c r="K100" s="61" cm="1">
        <f t="array" ref="K100">IFERROR(_xlfn.IFS('Budget Template Sheet'!$C$10="APR",'Budget Template Sheet'!$K$64),0)</f>
        <v>0</v>
      </c>
      <c r="L100" s="61" cm="1">
        <f t="array" ref="L100">IFERROR(_xlfn.IFS('Budget Template Sheet'!$C$10="MAY",'Budget Template Sheet'!$K$64),0)</f>
        <v>0</v>
      </c>
      <c r="M100" s="61" cm="1">
        <f t="array" ref="M100">IFERROR(_xlfn.IFS('Budget Template Sheet'!$C$10="JUN",'Budget Template Sheet'!$K$64),0)</f>
        <v>0</v>
      </c>
      <c r="N100" s="61" cm="1">
        <f t="array" ref="N100">IFERROR(_xlfn.IFS('Budget Template Sheet'!$C$10="JUL",'Budget Template Sheet'!$K$64),0)</f>
        <v>0</v>
      </c>
      <c r="O100" s="61" cm="1">
        <f t="array" ref="O100">IFERROR(_xlfn.IFS('Budget Template Sheet'!$C$10="AUG",'Budget Template Sheet'!$K$64),0)</f>
        <v>0</v>
      </c>
      <c r="P100" s="61" cm="1">
        <f t="array" ref="P100">IFERROR(_xlfn.IFS('Budget Template Sheet'!$C$10="SEP",'Budget Template Sheet'!$K$64),0)</f>
        <v>0</v>
      </c>
      <c r="Q100" s="61" cm="1">
        <f t="array" ref="Q100">IFERROR(_xlfn.IFS('Budget Template Sheet'!$C$10="OCT",'Budget Template Sheet'!$K$64),0)</f>
        <v>0</v>
      </c>
      <c r="R100" s="61" cm="1">
        <f t="array" ref="R100">IFERROR(_xlfn.IFS('Budget Template Sheet'!$C$10="NOV",'Budget Template Sheet'!$K$64),0)</f>
        <v>0</v>
      </c>
      <c r="S100" s="61" cm="1">
        <f t="array" ref="S100">IFERROR(_xlfn.IFS('Budget Template Sheet'!$C$10="DEC",'Budget Template Sheet'!$K$64),0)</f>
        <v>0</v>
      </c>
      <c r="T100" s="61">
        <f t="shared" si="1"/>
        <v>0</v>
      </c>
    </row>
    <row r="101" spans="1:20" x14ac:dyDescent="0.25">
      <c r="A101" s="17"/>
      <c r="B101" s="15"/>
      <c r="C101" s="15"/>
      <c r="D101" s="15"/>
      <c r="E101" s="122"/>
      <c r="F101" s="15"/>
      <c r="G101" s="15"/>
    </row>
    <row r="102" spans="1:20" x14ac:dyDescent="0.25">
      <c r="A102" s="60" t="s">
        <v>81</v>
      </c>
      <c r="B102" s="63">
        <v>1</v>
      </c>
      <c r="C102" s="77">
        <f>'Budget Template Sheet'!A65</f>
        <v>6849</v>
      </c>
      <c r="D102" s="63">
        <f>'Budget Template Sheet'!$M$10</f>
        <v>0</v>
      </c>
      <c r="E102" s="128" t="s">
        <v>82</v>
      </c>
      <c r="F102" s="60" t="str">
        <f>VLOOKUP(C102,Accounts!A:B,2,FALSE)</f>
        <v>Activity-Discounted Fees (debit)</v>
      </c>
      <c r="G102" s="76">
        <f>'Budget Template Sheet'!$C$5</f>
        <v>0</v>
      </c>
      <c r="H102" s="61" cm="1">
        <f t="array" ref="H102">IFERROR(_xlfn.IFS('Budget Template Sheet'!$C$10="JAN",'Budget Template Sheet'!$K$65),0)</f>
        <v>0</v>
      </c>
      <c r="I102" s="61" cm="1">
        <f t="array" ref="I102">IFERROR(_xlfn.IFS('Budget Template Sheet'!$C$10="FEB",'Budget Template Sheet'!$K$65),0)</f>
        <v>0</v>
      </c>
      <c r="J102" s="61" cm="1">
        <f t="array" ref="J102">IFERROR(_xlfn.IFS('Budget Template Sheet'!$C$10="MAR",'Budget Template Sheet'!$K$65),0)</f>
        <v>0</v>
      </c>
      <c r="K102" s="61" cm="1">
        <f t="array" ref="K102">IFERROR(_xlfn.IFS('Budget Template Sheet'!$C$10="APR",'Budget Template Sheet'!$K$65),0)</f>
        <v>0</v>
      </c>
      <c r="L102" s="61" cm="1">
        <f t="array" ref="L102">IFERROR(_xlfn.IFS('Budget Template Sheet'!$C$10="MAY",'Budget Template Sheet'!$K$65),0)</f>
        <v>0</v>
      </c>
      <c r="M102" s="61" cm="1">
        <f t="array" ref="M102">IFERROR(_xlfn.IFS('Budget Template Sheet'!$C$10="JUN",'Budget Template Sheet'!$K$65),0)</f>
        <v>0</v>
      </c>
      <c r="N102" s="61" cm="1">
        <f t="array" ref="N102">IFERROR(_xlfn.IFS('Budget Template Sheet'!$C$10="JUL",'Budget Template Sheet'!$K$65),0)</f>
        <v>0</v>
      </c>
      <c r="O102" s="61" cm="1">
        <f t="array" ref="O102">IFERROR(_xlfn.IFS('Budget Template Sheet'!$C$10="AUG",'Budget Template Sheet'!$K$65),0)</f>
        <v>0</v>
      </c>
      <c r="P102" s="61" cm="1">
        <f t="array" ref="P102">IFERROR(_xlfn.IFS('Budget Template Sheet'!$C$10="SEP",'Budget Template Sheet'!$K$65),0)</f>
        <v>0</v>
      </c>
      <c r="Q102" s="61" cm="1">
        <f t="array" ref="Q102">IFERROR(_xlfn.IFS('Budget Template Sheet'!$C$10="OCT",'Budget Template Sheet'!$K$65),0)</f>
        <v>0</v>
      </c>
      <c r="R102" s="61" cm="1">
        <f t="array" ref="R102">IFERROR(_xlfn.IFS('Budget Template Sheet'!$C$10="NOV",'Budget Template Sheet'!$K$65),0)</f>
        <v>0</v>
      </c>
      <c r="S102" s="61" cm="1">
        <f t="array" ref="S102">IFERROR(_xlfn.IFS('Budget Template Sheet'!$C$10="DEC",'Budget Template Sheet'!$K$65),0)</f>
        <v>0</v>
      </c>
      <c r="T102" s="61">
        <f t="shared" si="1"/>
        <v>0</v>
      </c>
    </row>
    <row r="103" spans="1:20" x14ac:dyDescent="0.25">
      <c r="A103" s="17"/>
      <c r="B103" s="15"/>
      <c r="C103" s="15"/>
      <c r="D103" s="15"/>
      <c r="E103" s="122"/>
      <c r="F103" s="15"/>
      <c r="G103" s="15"/>
    </row>
    <row r="104" spans="1:20" x14ac:dyDescent="0.25">
      <c r="A104" s="60" t="s">
        <v>81</v>
      </c>
      <c r="B104" s="63">
        <v>1</v>
      </c>
      <c r="C104" s="77">
        <f>'Budget Template Sheet'!A66</f>
        <v>6901</v>
      </c>
      <c r="D104" s="63">
        <f>'Budget Template Sheet'!$M$10</f>
        <v>0</v>
      </c>
      <c r="E104" s="128" t="s">
        <v>82</v>
      </c>
      <c r="F104" s="60" t="str">
        <f>VLOOKUP(C104,Accounts!A:B,2,FALSE)</f>
        <v>Income from Council Services</v>
      </c>
      <c r="G104" s="76">
        <f>'Budget Template Sheet'!$C$5</f>
        <v>0</v>
      </c>
      <c r="H104" s="61" cm="1">
        <f t="array" ref="H104">IFERROR(_xlfn.IFS('Budget Template Sheet'!$C$10="JAN",'Budget Template Sheet'!$K$66),0)</f>
        <v>0</v>
      </c>
      <c r="I104" s="61" cm="1">
        <f t="array" ref="I104">IFERROR(_xlfn.IFS('Budget Template Sheet'!$C$10="FEB",'Budget Template Sheet'!$K$66),0)</f>
        <v>0</v>
      </c>
      <c r="J104" s="61" cm="1">
        <f t="array" ref="J104">IFERROR(_xlfn.IFS('Budget Template Sheet'!$C$10="MAR",'Budget Template Sheet'!$K$66),0)</f>
        <v>0</v>
      </c>
      <c r="K104" s="61" cm="1">
        <f t="array" ref="K104">IFERROR(_xlfn.IFS('Budget Template Sheet'!$C$10="APR",'Budget Template Sheet'!$K$66),0)</f>
        <v>0</v>
      </c>
      <c r="L104" s="61" cm="1">
        <f t="array" ref="L104">IFERROR(_xlfn.IFS('Budget Template Sheet'!$C$10="MAY",'Budget Template Sheet'!$K$66),0)</f>
        <v>0</v>
      </c>
      <c r="M104" s="61" cm="1">
        <f t="array" ref="M104">IFERROR(_xlfn.IFS('Budget Template Sheet'!$C$10="JUN",'Budget Template Sheet'!$K$66),0)</f>
        <v>0</v>
      </c>
      <c r="N104" s="61" cm="1">
        <f t="array" ref="N104">IFERROR(_xlfn.IFS('Budget Template Sheet'!$C$10="JUL",'Budget Template Sheet'!$K$66),0)</f>
        <v>0</v>
      </c>
      <c r="O104" s="61" cm="1">
        <f t="array" ref="O104">IFERROR(_xlfn.IFS('Budget Template Sheet'!$C$10="AUG",'Budget Template Sheet'!$K$66),0)</f>
        <v>0</v>
      </c>
      <c r="P104" s="61" cm="1">
        <f t="array" ref="P104">IFERROR(_xlfn.IFS('Budget Template Sheet'!$C$10="SEP",'Budget Template Sheet'!$K$66),0)</f>
        <v>0</v>
      </c>
      <c r="Q104" s="61" cm="1">
        <f t="array" ref="Q104">IFERROR(_xlfn.IFS('Budget Template Sheet'!$C$10="OCT",'Budget Template Sheet'!$K$66),0)</f>
        <v>0</v>
      </c>
      <c r="R104" s="61" cm="1">
        <f t="array" ref="R104">IFERROR(_xlfn.IFS('Budget Template Sheet'!$C$10="NOV",'Budget Template Sheet'!$K$66),0)</f>
        <v>0</v>
      </c>
      <c r="S104" s="61" cm="1">
        <f t="array" ref="S104">IFERROR(_xlfn.IFS('Budget Template Sheet'!$C$10="DEC",'Budget Template Sheet'!$K$66),0)</f>
        <v>0</v>
      </c>
      <c r="T104" s="61">
        <f t="shared" si="1"/>
        <v>0</v>
      </c>
    </row>
    <row r="105" spans="1:20" x14ac:dyDescent="0.25">
      <c r="A105" s="17"/>
      <c r="B105" s="15"/>
      <c r="C105" s="15"/>
      <c r="D105" s="15"/>
      <c r="E105" s="122"/>
      <c r="F105" s="15"/>
      <c r="G105" s="15"/>
    </row>
    <row r="106" spans="1:20" x14ac:dyDescent="0.25">
      <c r="A106" s="60" t="s">
        <v>81</v>
      </c>
      <c r="B106" s="63">
        <v>1</v>
      </c>
      <c r="C106" s="77">
        <f>'Budget Template Sheet'!A67</f>
        <v>6902</v>
      </c>
      <c r="D106" s="63">
        <f>'Budget Template Sheet'!$M$10</f>
        <v>0</v>
      </c>
      <c r="E106" s="128" t="s">
        <v>82</v>
      </c>
      <c r="F106" s="60" t="str">
        <f>VLOOKUP(C106,Accounts!A:B,2,FALSE)</f>
        <v>Advertising Revenue</v>
      </c>
      <c r="G106" s="76">
        <f>'Budget Template Sheet'!$C$5</f>
        <v>0</v>
      </c>
      <c r="H106" s="61" cm="1">
        <f t="array" ref="H106">IFERROR(_xlfn.IFS('Budget Template Sheet'!$C$10="JAN",'Budget Template Sheet'!$K$67),0)</f>
        <v>0</v>
      </c>
      <c r="I106" s="61" cm="1">
        <f t="array" ref="I106">IFERROR(_xlfn.IFS('Budget Template Sheet'!$C$10="FEB",'Budget Template Sheet'!$K$67),0)</f>
        <v>0</v>
      </c>
      <c r="J106" s="61" cm="1">
        <f t="array" ref="J106">IFERROR(_xlfn.IFS('Budget Template Sheet'!$C$10="MAR",'Budget Template Sheet'!$K$67),0)</f>
        <v>0</v>
      </c>
      <c r="K106" s="61" cm="1">
        <f t="array" ref="K106">IFERROR(_xlfn.IFS('Budget Template Sheet'!$C$10="APR",'Budget Template Sheet'!$K$67),0)</f>
        <v>0</v>
      </c>
      <c r="L106" s="61" cm="1">
        <f t="array" ref="L106">IFERROR(_xlfn.IFS('Budget Template Sheet'!$C$10="MAY",'Budget Template Sheet'!$K$67),0)</f>
        <v>0</v>
      </c>
      <c r="M106" s="61" cm="1">
        <f t="array" ref="M106">IFERROR(_xlfn.IFS('Budget Template Sheet'!$C$10="JUN",'Budget Template Sheet'!$K$67),0)</f>
        <v>0</v>
      </c>
      <c r="N106" s="61" cm="1">
        <f t="array" ref="N106">IFERROR(_xlfn.IFS('Budget Template Sheet'!$C$10="JUL",'Budget Template Sheet'!$K$67),0)</f>
        <v>0</v>
      </c>
      <c r="O106" s="61" cm="1">
        <f t="array" ref="O106">IFERROR(_xlfn.IFS('Budget Template Sheet'!$C$10="AUG",'Budget Template Sheet'!$K$67),0)</f>
        <v>0</v>
      </c>
      <c r="P106" s="61" cm="1">
        <f t="array" ref="P106">IFERROR(_xlfn.IFS('Budget Template Sheet'!$C$10="SEP",'Budget Template Sheet'!$K$67),0)</f>
        <v>0</v>
      </c>
      <c r="Q106" s="61" cm="1">
        <f t="array" ref="Q106">IFERROR(_xlfn.IFS('Budget Template Sheet'!$C$10="OCT",'Budget Template Sheet'!$K$67),0)</f>
        <v>0</v>
      </c>
      <c r="R106" s="61" cm="1">
        <f t="array" ref="R106">IFERROR(_xlfn.IFS('Budget Template Sheet'!$C$10="NOV",'Budget Template Sheet'!$K$67),0)</f>
        <v>0</v>
      </c>
      <c r="S106" s="61" cm="1">
        <f t="array" ref="S106">IFERROR(_xlfn.IFS('Budget Template Sheet'!$C$10="DEC",'Budget Template Sheet'!$K$67),0)</f>
        <v>0</v>
      </c>
      <c r="T106" s="61">
        <f t="shared" ref="T106:T108" si="2">SUM(H106:S106)</f>
        <v>0</v>
      </c>
    </row>
    <row r="107" spans="1:20" x14ac:dyDescent="0.25">
      <c r="A107" s="17"/>
      <c r="B107" s="15"/>
      <c r="C107" s="15"/>
      <c r="D107" s="15"/>
      <c r="E107" s="122"/>
      <c r="F107" s="15"/>
      <c r="G107" s="15"/>
    </row>
    <row r="108" spans="1:20" x14ac:dyDescent="0.25">
      <c r="A108" s="60" t="s">
        <v>81</v>
      </c>
      <c r="B108" s="63">
        <v>1</v>
      </c>
      <c r="C108" s="77">
        <f>'Budget Template Sheet'!A68</f>
        <v>6931</v>
      </c>
      <c r="D108" s="63">
        <f>'Budget Template Sheet'!$M$10</f>
        <v>0</v>
      </c>
      <c r="E108" s="128" t="s">
        <v>82</v>
      </c>
      <c r="F108" s="60" t="str">
        <f>VLOOKUP(C108,Accounts!A:B,2,FALSE)</f>
        <v>Other Income</v>
      </c>
      <c r="G108" s="76">
        <f>'Budget Template Sheet'!$C$5</f>
        <v>0</v>
      </c>
      <c r="H108" s="61" cm="1">
        <f t="array" ref="H108">IFERROR(_xlfn.IFS('Budget Template Sheet'!$C$10="JAN",'Budget Template Sheet'!$K$68),0)</f>
        <v>0</v>
      </c>
      <c r="I108" s="61" cm="1">
        <f t="array" ref="I108">IFERROR(_xlfn.IFS('Budget Template Sheet'!$C$10="FEB",'Budget Template Sheet'!$K$68),0)</f>
        <v>0</v>
      </c>
      <c r="J108" s="61" cm="1">
        <f t="array" ref="J108">IFERROR(_xlfn.IFS('Budget Template Sheet'!$C$10="MAR",'Budget Template Sheet'!$K$68),0)</f>
        <v>0</v>
      </c>
      <c r="K108" s="61" cm="1">
        <f t="array" ref="K108">IFERROR(_xlfn.IFS('Budget Template Sheet'!$C$10="APR",'Budget Template Sheet'!$K$68),0)</f>
        <v>0</v>
      </c>
      <c r="L108" s="61" cm="1">
        <f t="array" ref="L108">IFERROR(_xlfn.IFS('Budget Template Sheet'!$C$10="MAY",'Budget Template Sheet'!$K$68),0)</f>
        <v>0</v>
      </c>
      <c r="M108" s="61" cm="1">
        <f t="array" ref="M108">IFERROR(_xlfn.IFS('Budget Template Sheet'!$C$10="JUN",'Budget Template Sheet'!$K$68),0)</f>
        <v>0</v>
      </c>
      <c r="N108" s="61" cm="1">
        <f t="array" ref="N108">IFERROR(_xlfn.IFS('Budget Template Sheet'!$C$10="JUL",'Budget Template Sheet'!$K$68),0)</f>
        <v>0</v>
      </c>
      <c r="O108" s="61" cm="1">
        <f t="array" ref="O108">IFERROR(_xlfn.IFS('Budget Template Sheet'!$C$10="AUG",'Budget Template Sheet'!$K$68),0)</f>
        <v>0</v>
      </c>
      <c r="P108" s="61" cm="1">
        <f t="array" ref="P108">IFERROR(_xlfn.IFS('Budget Template Sheet'!$C$10="SEP",'Budget Template Sheet'!$K$68),0)</f>
        <v>0</v>
      </c>
      <c r="Q108" s="61" cm="1">
        <f t="array" ref="Q108">IFERROR(_xlfn.IFS('Budget Template Sheet'!$C$10="OCT",'Budget Template Sheet'!$K$68),0)</f>
        <v>0</v>
      </c>
      <c r="R108" s="61" cm="1">
        <f t="array" ref="R108">IFERROR(_xlfn.IFS('Budget Template Sheet'!$C$10="NOV",'Budget Template Sheet'!$K$68),0)</f>
        <v>0</v>
      </c>
      <c r="S108" s="61" cm="1">
        <f t="array" ref="S108">IFERROR(_xlfn.IFS('Budget Template Sheet'!$C$10="DEC",'Budget Template Sheet'!$K$68),0)</f>
        <v>0</v>
      </c>
      <c r="T108" s="61">
        <f t="shared" si="2"/>
        <v>0</v>
      </c>
    </row>
    <row r="109" spans="1:20" x14ac:dyDescent="0.25">
      <c r="A109" s="17"/>
      <c r="B109" s="15"/>
      <c r="C109" s="15"/>
      <c r="D109" s="15"/>
      <c r="E109" s="122"/>
      <c r="F109" s="15"/>
      <c r="G109" s="15"/>
    </row>
    <row r="110" spans="1:20" x14ac:dyDescent="0.25">
      <c r="A110" s="17"/>
      <c r="B110" s="15"/>
      <c r="C110" s="15"/>
      <c r="D110" s="15"/>
      <c r="E110" s="122"/>
      <c r="F110" s="15"/>
      <c r="G110" s="15"/>
    </row>
    <row r="111" spans="1:20" x14ac:dyDescent="0.25">
      <c r="A111" s="60" t="s">
        <v>81</v>
      </c>
      <c r="B111" s="63">
        <v>1</v>
      </c>
      <c r="C111" s="77" t="e">
        <f>'Budget Template Sheet'!#REF!</f>
        <v>#REF!</v>
      </c>
      <c r="D111" s="63">
        <f>'Budget Template Sheet'!$M$10</f>
        <v>0</v>
      </c>
      <c r="E111" s="128" t="s">
        <v>82</v>
      </c>
      <c r="F111" s="60" t="e">
        <f>VLOOKUP(C111,Accounts!A:B,2,FALSE)</f>
        <v>#REF!</v>
      </c>
      <c r="G111" s="76">
        <f>'Budget Template Sheet'!$C$5</f>
        <v>0</v>
      </c>
      <c r="H111" s="61" cm="1">
        <f t="array" ref="H111">IFERROR(_xlfn.IFS('Budget Template Sheet'!$C$10="JAN",'Budget Template Sheet'!#REF!),0)</f>
        <v>0</v>
      </c>
      <c r="I111" s="61" cm="1">
        <f t="array" ref="I111">IFERROR(_xlfn.IFS('Budget Template Sheet'!$C$10="FEB",'Budget Template Sheet'!#REF!),0)</f>
        <v>0</v>
      </c>
      <c r="J111" s="61" cm="1">
        <f t="array" ref="J111">IFERROR(_xlfn.IFS('Budget Template Sheet'!$C$10="MAR",'Budget Template Sheet'!#REF!),0)</f>
        <v>0</v>
      </c>
      <c r="K111" s="61" cm="1">
        <f t="array" ref="K111">IFERROR(_xlfn.IFS('Budget Template Sheet'!$C$10="APR",'Budget Template Sheet'!#REF!),0)</f>
        <v>0</v>
      </c>
      <c r="L111" s="61" cm="1">
        <f t="array" ref="L111">IFERROR(_xlfn.IFS('Budget Template Sheet'!$C$10="MAY",'Budget Template Sheet'!#REF!),0)</f>
        <v>0</v>
      </c>
      <c r="M111" s="61" cm="1">
        <f t="array" ref="M111">IFERROR(_xlfn.IFS('Budget Template Sheet'!$C$10="JUN",'Budget Template Sheet'!#REF!),0)</f>
        <v>0</v>
      </c>
      <c r="N111" s="61" cm="1">
        <f t="array" ref="N111">IFERROR(_xlfn.IFS('Budget Template Sheet'!$C$10="JUL",'Budget Template Sheet'!#REF!),0)</f>
        <v>0</v>
      </c>
      <c r="O111" s="61" cm="1">
        <f t="array" ref="O111">IFERROR(_xlfn.IFS('Budget Template Sheet'!$C$10="AUG",'Budget Template Sheet'!#REF!),0)</f>
        <v>0</v>
      </c>
      <c r="P111" s="61" cm="1">
        <f t="array" ref="P111">IFERROR(_xlfn.IFS('Budget Template Sheet'!$C$10="SEP",'Budget Template Sheet'!#REF!),0)</f>
        <v>0</v>
      </c>
      <c r="Q111" s="61" cm="1">
        <f t="array" ref="Q111">IFERROR(_xlfn.IFS('Budget Template Sheet'!$C$10="OCT",'Budget Template Sheet'!#REF!),0)</f>
        <v>0</v>
      </c>
      <c r="R111" s="61" cm="1">
        <f t="array" ref="R111">IFERROR(_xlfn.IFS('Budget Template Sheet'!$C$10="NOV",'Budget Template Sheet'!#REF!),0)</f>
        <v>0</v>
      </c>
      <c r="S111" s="61" cm="1">
        <f t="array" ref="S111">IFERROR(_xlfn.IFS('Budget Template Sheet'!$C$10="DEC",'Budget Template Sheet'!#REF!),0)</f>
        <v>0</v>
      </c>
      <c r="T111" s="61">
        <f>SUM(H111:S111)</f>
        <v>0</v>
      </c>
    </row>
    <row r="112" spans="1:20" x14ac:dyDescent="0.25">
      <c r="A112" s="60" t="s">
        <v>81</v>
      </c>
      <c r="B112" s="63">
        <v>1</v>
      </c>
      <c r="C112" s="77" t="e">
        <f>'Budget Template Sheet'!#REF!</f>
        <v>#REF!</v>
      </c>
      <c r="D112" s="63">
        <f>'Budget Template Sheet'!$M$10</f>
        <v>0</v>
      </c>
      <c r="E112" s="128" t="s">
        <v>82</v>
      </c>
      <c r="F112" s="60" t="e">
        <f>VLOOKUP(C112,Accounts!A:B,2,FALSE)</f>
        <v>#REF!</v>
      </c>
      <c r="G112" s="76">
        <f>'Budget Template Sheet'!$C$5</f>
        <v>0</v>
      </c>
      <c r="H112" s="61" cm="1">
        <f t="array" ref="H112">IFERROR(_xlfn.IFS('Budget Template Sheet'!$C$10="JAN",'Budget Template Sheet'!#REF!),0)</f>
        <v>0</v>
      </c>
      <c r="I112" s="61" cm="1">
        <f t="array" ref="I112">IFERROR(_xlfn.IFS('Budget Template Sheet'!$C$10="FEB",'Budget Template Sheet'!#REF!),0)</f>
        <v>0</v>
      </c>
      <c r="J112" s="61" cm="1">
        <f t="array" ref="J112">IFERROR(_xlfn.IFS('Budget Template Sheet'!$C$10="MAR",'Budget Template Sheet'!#REF!),0)</f>
        <v>0</v>
      </c>
      <c r="K112" s="61" cm="1">
        <f t="array" ref="K112">IFERROR(_xlfn.IFS('Budget Template Sheet'!$C$10="APR",'Budget Template Sheet'!#REF!),0)</f>
        <v>0</v>
      </c>
      <c r="L112" s="61" cm="1">
        <f t="array" ref="L112">IFERROR(_xlfn.IFS('Budget Template Sheet'!$C$10="MAY",'Budget Template Sheet'!#REF!),0)</f>
        <v>0</v>
      </c>
      <c r="M112" s="61" cm="1">
        <f t="array" ref="M112">IFERROR(_xlfn.IFS('Budget Template Sheet'!$C$10="JUN",'Budget Template Sheet'!#REF!),0)</f>
        <v>0</v>
      </c>
      <c r="N112" s="61" cm="1">
        <f t="array" ref="N112">IFERROR(_xlfn.IFS('Budget Template Sheet'!$C$10="JUL",'Budget Template Sheet'!#REF!),0)</f>
        <v>0</v>
      </c>
      <c r="O112" s="61" cm="1">
        <f t="array" ref="O112">IFERROR(_xlfn.IFS('Budget Template Sheet'!$C$10="AUG",'Budget Template Sheet'!#REF!),0)</f>
        <v>0</v>
      </c>
      <c r="P112" s="61" cm="1">
        <f t="array" ref="P112">IFERROR(_xlfn.IFS('Budget Template Sheet'!$C$10="SEP",'Budget Template Sheet'!#REF!),0)</f>
        <v>0</v>
      </c>
      <c r="Q112" s="61" cm="1">
        <f t="array" ref="Q112">IFERROR(_xlfn.IFS('Budget Template Sheet'!$C$10="OCT",'Budget Template Sheet'!#REF!),0)</f>
        <v>0</v>
      </c>
      <c r="R112" s="61" cm="1">
        <f t="array" ref="R112">IFERROR(_xlfn.IFS('Budget Template Sheet'!$C$10="NOV",'Budget Template Sheet'!#REF!),0)</f>
        <v>0</v>
      </c>
      <c r="S112" s="61" cm="1">
        <f t="array" ref="S112">IFERROR(_xlfn.IFS('Budget Template Sheet'!$C$10="DEC",'Budget Template Sheet'!#REF!),0)</f>
        <v>0</v>
      </c>
      <c r="T112" s="61">
        <f t="shared" ref="T112:T175" si="3">SUM(H112:S112)</f>
        <v>0</v>
      </c>
    </row>
    <row r="113" spans="1:20" x14ac:dyDescent="0.25">
      <c r="A113" s="60" t="s">
        <v>81</v>
      </c>
      <c r="B113" s="63">
        <v>1</v>
      </c>
      <c r="C113" s="77" t="e">
        <f>'Budget Template Sheet'!#REF!</f>
        <v>#REF!</v>
      </c>
      <c r="D113" s="63">
        <f>'Budget Template Sheet'!$M$10</f>
        <v>0</v>
      </c>
      <c r="E113" s="128" t="s">
        <v>82</v>
      </c>
      <c r="F113" s="60" t="e">
        <f>VLOOKUP(C113,Accounts!A:B,2,FALSE)</f>
        <v>#REF!</v>
      </c>
      <c r="G113" s="76">
        <f>'Budget Template Sheet'!$C$5</f>
        <v>0</v>
      </c>
      <c r="H113" s="61" cm="1">
        <f t="array" ref="H113">IFERROR(_xlfn.IFS('Budget Template Sheet'!$C$10="JAN",'Budget Template Sheet'!#REF!),0)</f>
        <v>0</v>
      </c>
      <c r="I113" s="61" cm="1">
        <f t="array" ref="I113">IFERROR(_xlfn.IFS('Budget Template Sheet'!$C$10="FEB",'Budget Template Sheet'!#REF!),0)</f>
        <v>0</v>
      </c>
      <c r="J113" s="61" cm="1">
        <f t="array" ref="J113">IFERROR(_xlfn.IFS('Budget Template Sheet'!$C$10="MAR",'Budget Template Sheet'!#REF!),0)</f>
        <v>0</v>
      </c>
      <c r="K113" s="61" cm="1">
        <f t="array" ref="K113">IFERROR(_xlfn.IFS('Budget Template Sheet'!$C$10="APR",'Budget Template Sheet'!#REF!),0)</f>
        <v>0</v>
      </c>
      <c r="L113" s="61" cm="1">
        <f t="array" ref="L113">IFERROR(_xlfn.IFS('Budget Template Sheet'!$C$10="MAY",'Budget Template Sheet'!#REF!),0)</f>
        <v>0</v>
      </c>
      <c r="M113" s="61" cm="1">
        <f t="array" ref="M113">IFERROR(_xlfn.IFS('Budget Template Sheet'!$C$10="JUN",'Budget Template Sheet'!#REF!),0)</f>
        <v>0</v>
      </c>
      <c r="N113" s="61" cm="1">
        <f t="array" ref="N113">IFERROR(_xlfn.IFS('Budget Template Sheet'!$C$10="JUL",'Budget Template Sheet'!#REF!),0)</f>
        <v>0</v>
      </c>
      <c r="O113" s="61" cm="1">
        <f t="array" ref="O113">IFERROR(_xlfn.IFS('Budget Template Sheet'!$C$10="AUG",'Budget Template Sheet'!#REF!),0)</f>
        <v>0</v>
      </c>
      <c r="P113" s="61" cm="1">
        <f t="array" ref="P113">IFERROR(_xlfn.IFS('Budget Template Sheet'!$C$10="SEP",'Budget Template Sheet'!#REF!),0)</f>
        <v>0</v>
      </c>
      <c r="Q113" s="61" cm="1">
        <f t="array" ref="Q113">IFERROR(_xlfn.IFS('Budget Template Sheet'!$C$10="OCT",'Budget Template Sheet'!#REF!),0)</f>
        <v>0</v>
      </c>
      <c r="R113" s="61" cm="1">
        <f t="array" ref="R113">IFERROR(_xlfn.IFS('Budget Template Sheet'!$C$10="NOV",'Budget Template Sheet'!#REF!),0)</f>
        <v>0</v>
      </c>
      <c r="S113" s="61" cm="1">
        <f t="array" ref="S113">IFERROR(_xlfn.IFS('Budget Template Sheet'!$C$10="DEC",'Budget Template Sheet'!#REF!),0)</f>
        <v>0</v>
      </c>
      <c r="T113" s="61">
        <f t="shared" si="3"/>
        <v>0</v>
      </c>
    </row>
    <row r="114" spans="1:20" x14ac:dyDescent="0.25">
      <c r="A114" s="60" t="s">
        <v>81</v>
      </c>
      <c r="B114" s="63">
        <v>1</v>
      </c>
      <c r="C114" s="77" t="e">
        <f>'Budget Template Sheet'!#REF!</f>
        <v>#REF!</v>
      </c>
      <c r="D114" s="63">
        <f>'Budget Template Sheet'!$M$10</f>
        <v>0</v>
      </c>
      <c r="E114" s="128" t="s">
        <v>82</v>
      </c>
      <c r="F114" s="60" t="e">
        <f>VLOOKUP(C114,Accounts!A:B,2,FALSE)</f>
        <v>#REF!</v>
      </c>
      <c r="G114" s="76">
        <f>'Budget Template Sheet'!$C$5</f>
        <v>0</v>
      </c>
      <c r="H114" s="61" cm="1">
        <f t="array" ref="H114">IFERROR(_xlfn.IFS('Budget Template Sheet'!$C$10="JAN",'Budget Template Sheet'!#REF!),0)</f>
        <v>0</v>
      </c>
      <c r="I114" s="61" cm="1">
        <f t="array" ref="I114">IFERROR(_xlfn.IFS('Budget Template Sheet'!$C$10="FEB",'Budget Template Sheet'!#REF!),0)</f>
        <v>0</v>
      </c>
      <c r="J114" s="61" cm="1">
        <f t="array" ref="J114">IFERROR(_xlfn.IFS('Budget Template Sheet'!$C$10="MAR",'Budget Template Sheet'!#REF!),0)</f>
        <v>0</v>
      </c>
      <c r="K114" s="61" cm="1">
        <f t="array" ref="K114">IFERROR(_xlfn.IFS('Budget Template Sheet'!$C$10="APR",'Budget Template Sheet'!#REF!),0)</f>
        <v>0</v>
      </c>
      <c r="L114" s="61" cm="1">
        <f t="array" ref="L114">IFERROR(_xlfn.IFS('Budget Template Sheet'!$C$10="MAY",'Budget Template Sheet'!#REF!),0)</f>
        <v>0</v>
      </c>
      <c r="M114" s="61" cm="1">
        <f t="array" ref="M114">IFERROR(_xlfn.IFS('Budget Template Sheet'!$C$10="JUN",'Budget Template Sheet'!#REF!),0)</f>
        <v>0</v>
      </c>
      <c r="N114" s="61" cm="1">
        <f t="array" ref="N114">IFERROR(_xlfn.IFS('Budget Template Sheet'!$C$10="JUL",'Budget Template Sheet'!#REF!),0)</f>
        <v>0</v>
      </c>
      <c r="O114" s="61" cm="1">
        <f t="array" ref="O114">IFERROR(_xlfn.IFS('Budget Template Sheet'!$C$10="AUG",'Budget Template Sheet'!#REF!),0)</f>
        <v>0</v>
      </c>
      <c r="P114" s="61" cm="1">
        <f t="array" ref="P114">IFERROR(_xlfn.IFS('Budget Template Sheet'!$C$10="SEP",'Budget Template Sheet'!#REF!),0)</f>
        <v>0</v>
      </c>
      <c r="Q114" s="61" cm="1">
        <f t="array" ref="Q114">IFERROR(_xlfn.IFS('Budget Template Sheet'!$C$10="OCT",'Budget Template Sheet'!#REF!),0)</f>
        <v>0</v>
      </c>
      <c r="R114" s="61" cm="1">
        <f t="array" ref="R114">IFERROR(_xlfn.IFS('Budget Template Sheet'!$C$10="NOV",'Budget Template Sheet'!#REF!),0)</f>
        <v>0</v>
      </c>
      <c r="S114" s="61" cm="1">
        <f t="array" ref="S114">IFERROR(_xlfn.IFS('Budget Template Sheet'!$C$10="DEC",'Budget Template Sheet'!#REF!),0)</f>
        <v>0</v>
      </c>
      <c r="T114" s="61">
        <f t="shared" si="3"/>
        <v>0</v>
      </c>
    </row>
    <row r="115" spans="1:20" x14ac:dyDescent="0.25">
      <c r="A115" s="60" t="s">
        <v>81</v>
      </c>
      <c r="B115" s="63">
        <v>1</v>
      </c>
      <c r="C115" s="77" t="e">
        <f>'Budget Template Sheet'!#REF!</f>
        <v>#REF!</v>
      </c>
      <c r="D115" s="63">
        <f>'Budget Template Sheet'!$M$10</f>
        <v>0</v>
      </c>
      <c r="E115" s="128" t="s">
        <v>82</v>
      </c>
      <c r="F115" s="60" t="e">
        <f>VLOOKUP(C115,Accounts!A:B,2,FALSE)</f>
        <v>#REF!</v>
      </c>
      <c r="G115" s="76">
        <f>'Budget Template Sheet'!$C$5</f>
        <v>0</v>
      </c>
      <c r="H115" s="61" cm="1">
        <f t="array" ref="H115">IFERROR(_xlfn.IFS('Budget Template Sheet'!$C$10="JAN",'Budget Template Sheet'!#REF!),0)</f>
        <v>0</v>
      </c>
      <c r="I115" s="61" cm="1">
        <f t="array" ref="I115">IFERROR(_xlfn.IFS('Budget Template Sheet'!$C$10="FEB",'Budget Template Sheet'!#REF!),0)</f>
        <v>0</v>
      </c>
      <c r="J115" s="61" cm="1">
        <f t="array" ref="J115">IFERROR(_xlfn.IFS('Budget Template Sheet'!$C$10="MAR",'Budget Template Sheet'!#REF!),0)</f>
        <v>0</v>
      </c>
      <c r="K115" s="61" cm="1">
        <f t="array" ref="K115">IFERROR(_xlfn.IFS('Budget Template Sheet'!$C$10="APR",'Budget Template Sheet'!#REF!),0)</f>
        <v>0</v>
      </c>
      <c r="L115" s="61" cm="1">
        <f t="array" ref="L115">IFERROR(_xlfn.IFS('Budget Template Sheet'!$C$10="MAY",'Budget Template Sheet'!#REF!),0)</f>
        <v>0</v>
      </c>
      <c r="M115" s="61" cm="1">
        <f t="array" ref="M115">IFERROR(_xlfn.IFS('Budget Template Sheet'!$C$10="JUN",'Budget Template Sheet'!#REF!),0)</f>
        <v>0</v>
      </c>
      <c r="N115" s="61" cm="1">
        <f t="array" ref="N115">IFERROR(_xlfn.IFS('Budget Template Sheet'!$C$10="JUL",'Budget Template Sheet'!#REF!),0)</f>
        <v>0</v>
      </c>
      <c r="O115" s="61" cm="1">
        <f t="array" ref="O115">IFERROR(_xlfn.IFS('Budget Template Sheet'!$C$10="AUG",'Budget Template Sheet'!#REF!),0)</f>
        <v>0</v>
      </c>
      <c r="P115" s="61" cm="1">
        <f t="array" ref="P115">IFERROR(_xlfn.IFS('Budget Template Sheet'!$C$10="SEP",'Budget Template Sheet'!#REF!),0)</f>
        <v>0</v>
      </c>
      <c r="Q115" s="61" cm="1">
        <f t="array" ref="Q115">IFERROR(_xlfn.IFS('Budget Template Sheet'!$C$10="OCT",'Budget Template Sheet'!#REF!),0)</f>
        <v>0</v>
      </c>
      <c r="R115" s="61" cm="1">
        <f t="array" ref="R115">IFERROR(_xlfn.IFS('Budget Template Sheet'!$C$10="NOV",'Budget Template Sheet'!#REF!),0)</f>
        <v>0</v>
      </c>
      <c r="S115" s="61" cm="1">
        <f t="array" ref="S115">IFERROR(_xlfn.IFS('Budget Template Sheet'!$C$10="DEC",'Budget Template Sheet'!#REF!),0)</f>
        <v>0</v>
      </c>
      <c r="T115" s="61">
        <f t="shared" si="3"/>
        <v>0</v>
      </c>
    </row>
    <row r="116" spans="1:20" x14ac:dyDescent="0.25">
      <c r="A116" s="60" t="s">
        <v>81</v>
      </c>
      <c r="B116" s="63">
        <v>1</v>
      </c>
      <c r="C116" s="77" t="e">
        <f>'Budget Template Sheet'!#REF!</f>
        <v>#REF!</v>
      </c>
      <c r="D116" s="63">
        <f>'Budget Template Sheet'!$M$10</f>
        <v>0</v>
      </c>
      <c r="E116" s="128" t="s">
        <v>82</v>
      </c>
      <c r="F116" s="60" t="e">
        <f>VLOOKUP(C116,Accounts!A:B,2,FALSE)</f>
        <v>#REF!</v>
      </c>
      <c r="G116" s="76">
        <f>'Budget Template Sheet'!$C$5</f>
        <v>0</v>
      </c>
      <c r="H116" s="61" cm="1">
        <f t="array" ref="H116">IFERROR(_xlfn.IFS('Budget Template Sheet'!$C$10="JAN",'Budget Template Sheet'!#REF!),0)</f>
        <v>0</v>
      </c>
      <c r="I116" s="61" cm="1">
        <f t="array" ref="I116">IFERROR(_xlfn.IFS('Budget Template Sheet'!$C$10="FEB",'Budget Template Sheet'!#REF!),0)</f>
        <v>0</v>
      </c>
      <c r="J116" s="61" cm="1">
        <f t="array" ref="J116">IFERROR(_xlfn.IFS('Budget Template Sheet'!$C$10="MAR",'Budget Template Sheet'!#REF!),0)</f>
        <v>0</v>
      </c>
      <c r="K116" s="61" cm="1">
        <f t="array" ref="K116">IFERROR(_xlfn.IFS('Budget Template Sheet'!$C$10="APR",'Budget Template Sheet'!#REF!),0)</f>
        <v>0</v>
      </c>
      <c r="L116" s="61" cm="1">
        <f t="array" ref="L116">IFERROR(_xlfn.IFS('Budget Template Sheet'!$C$10="MAY",'Budget Template Sheet'!#REF!),0)</f>
        <v>0</v>
      </c>
      <c r="M116" s="61" cm="1">
        <f t="array" ref="M116">IFERROR(_xlfn.IFS('Budget Template Sheet'!$C$10="JUN",'Budget Template Sheet'!#REF!),0)</f>
        <v>0</v>
      </c>
      <c r="N116" s="61" cm="1">
        <f t="array" ref="N116">IFERROR(_xlfn.IFS('Budget Template Sheet'!$C$10="JUL",'Budget Template Sheet'!#REF!),0)</f>
        <v>0</v>
      </c>
      <c r="O116" s="61" cm="1">
        <f t="array" ref="O116">IFERROR(_xlfn.IFS('Budget Template Sheet'!$C$10="AUG",'Budget Template Sheet'!#REF!),0)</f>
        <v>0</v>
      </c>
      <c r="P116" s="61" cm="1">
        <f t="array" ref="P116">IFERROR(_xlfn.IFS('Budget Template Sheet'!$C$10="SEP",'Budget Template Sheet'!#REF!),0)</f>
        <v>0</v>
      </c>
      <c r="Q116" s="61" cm="1">
        <f t="array" ref="Q116">IFERROR(_xlfn.IFS('Budget Template Sheet'!$C$10="OCT",'Budget Template Sheet'!#REF!),0)</f>
        <v>0</v>
      </c>
      <c r="R116" s="61" cm="1">
        <f t="array" ref="R116">IFERROR(_xlfn.IFS('Budget Template Sheet'!$C$10="NOV",'Budget Template Sheet'!#REF!),0)</f>
        <v>0</v>
      </c>
      <c r="S116" s="61" cm="1">
        <f t="array" ref="S116">IFERROR(_xlfn.IFS('Budget Template Sheet'!$C$10="DEC",'Budget Template Sheet'!#REF!),0)</f>
        <v>0</v>
      </c>
      <c r="T116" s="61">
        <f t="shared" si="3"/>
        <v>0</v>
      </c>
    </row>
    <row r="117" spans="1:20" x14ac:dyDescent="0.25">
      <c r="A117" s="60" t="s">
        <v>81</v>
      </c>
      <c r="B117" s="63">
        <v>1</v>
      </c>
      <c r="C117" s="77" t="e">
        <f>'Budget Template Sheet'!#REF!</f>
        <v>#REF!</v>
      </c>
      <c r="D117" s="63">
        <f>'Budget Template Sheet'!$M$10</f>
        <v>0</v>
      </c>
      <c r="E117" s="128" t="s">
        <v>82</v>
      </c>
      <c r="F117" s="60" t="e">
        <f>VLOOKUP(C117,Accounts!A:B,2,FALSE)</f>
        <v>#REF!</v>
      </c>
      <c r="G117" s="76">
        <f>'Budget Template Sheet'!$C$5</f>
        <v>0</v>
      </c>
      <c r="H117" s="61" cm="1">
        <f t="array" ref="H117">IFERROR(_xlfn.IFS('Budget Template Sheet'!$C$10="JAN",'Budget Template Sheet'!#REF!),0)</f>
        <v>0</v>
      </c>
      <c r="I117" s="61" cm="1">
        <f t="array" ref="I117">IFERROR(_xlfn.IFS('Budget Template Sheet'!$C$10="FEB",'Budget Template Sheet'!#REF!),0)</f>
        <v>0</v>
      </c>
      <c r="J117" s="61" cm="1">
        <f t="array" ref="J117">IFERROR(_xlfn.IFS('Budget Template Sheet'!$C$10="MAR",'Budget Template Sheet'!#REF!),0)</f>
        <v>0</v>
      </c>
      <c r="K117" s="61" cm="1">
        <f t="array" ref="K117">IFERROR(_xlfn.IFS('Budget Template Sheet'!$C$10="APR",'Budget Template Sheet'!#REF!),0)</f>
        <v>0</v>
      </c>
      <c r="L117" s="61" cm="1">
        <f t="array" ref="L117">IFERROR(_xlfn.IFS('Budget Template Sheet'!$C$10="MAY",'Budget Template Sheet'!#REF!),0)</f>
        <v>0</v>
      </c>
      <c r="M117" s="61" cm="1">
        <f t="array" ref="M117">IFERROR(_xlfn.IFS('Budget Template Sheet'!$C$10="JUN",'Budget Template Sheet'!#REF!),0)</f>
        <v>0</v>
      </c>
      <c r="N117" s="61" cm="1">
        <f t="array" ref="N117">IFERROR(_xlfn.IFS('Budget Template Sheet'!$C$10="JUL",'Budget Template Sheet'!#REF!),0)</f>
        <v>0</v>
      </c>
      <c r="O117" s="61" cm="1">
        <f t="array" ref="O117">IFERROR(_xlfn.IFS('Budget Template Sheet'!$C$10="AUG",'Budget Template Sheet'!#REF!),0)</f>
        <v>0</v>
      </c>
      <c r="P117" s="61" cm="1">
        <f t="array" ref="P117">IFERROR(_xlfn.IFS('Budget Template Sheet'!$C$10="SEP",'Budget Template Sheet'!#REF!),0)</f>
        <v>0</v>
      </c>
      <c r="Q117" s="61" cm="1">
        <f t="array" ref="Q117">IFERROR(_xlfn.IFS('Budget Template Sheet'!$C$10="OCT",'Budget Template Sheet'!#REF!),0)</f>
        <v>0</v>
      </c>
      <c r="R117" s="61" cm="1">
        <f t="array" ref="R117">IFERROR(_xlfn.IFS('Budget Template Sheet'!$C$10="NOV",'Budget Template Sheet'!#REF!),0)</f>
        <v>0</v>
      </c>
      <c r="S117" s="61" cm="1">
        <f t="array" ref="S117">IFERROR(_xlfn.IFS('Budget Template Sheet'!$C$10="DEC",'Budget Template Sheet'!#REF!),0)</f>
        <v>0</v>
      </c>
      <c r="T117" s="61">
        <f t="shared" si="3"/>
        <v>0</v>
      </c>
    </row>
    <row r="118" spans="1:20" x14ac:dyDescent="0.25">
      <c r="A118" s="60" t="s">
        <v>81</v>
      </c>
      <c r="B118" s="63">
        <v>1</v>
      </c>
      <c r="C118" s="77" t="e">
        <f>'Budget Template Sheet'!#REF!</f>
        <v>#REF!</v>
      </c>
      <c r="D118" s="63">
        <f>'Budget Template Sheet'!$M$10</f>
        <v>0</v>
      </c>
      <c r="E118" s="128" t="s">
        <v>82</v>
      </c>
      <c r="F118" s="60" t="e">
        <f>VLOOKUP(C118,Accounts!A:B,2,FALSE)</f>
        <v>#REF!</v>
      </c>
      <c r="G118" s="76">
        <f>'Budget Template Sheet'!$C$5</f>
        <v>0</v>
      </c>
      <c r="H118" s="61" cm="1">
        <f t="array" ref="H118">IFERROR(_xlfn.IFS('Budget Template Sheet'!$C$10="JAN",'Budget Template Sheet'!#REF!),0)</f>
        <v>0</v>
      </c>
      <c r="I118" s="61" cm="1">
        <f t="array" ref="I118">IFERROR(_xlfn.IFS('Budget Template Sheet'!$C$10="FEB",'Budget Template Sheet'!#REF!),0)</f>
        <v>0</v>
      </c>
      <c r="J118" s="61" cm="1">
        <f t="array" ref="J118">IFERROR(_xlfn.IFS('Budget Template Sheet'!$C$10="MAR",'Budget Template Sheet'!#REF!),0)</f>
        <v>0</v>
      </c>
      <c r="K118" s="61" cm="1">
        <f t="array" ref="K118">IFERROR(_xlfn.IFS('Budget Template Sheet'!$C$10="APR",'Budget Template Sheet'!#REF!),0)</f>
        <v>0</v>
      </c>
      <c r="L118" s="61" cm="1">
        <f t="array" ref="L118">IFERROR(_xlfn.IFS('Budget Template Sheet'!$C$10="MAY",'Budget Template Sheet'!#REF!),0)</f>
        <v>0</v>
      </c>
      <c r="M118" s="61" cm="1">
        <f t="array" ref="M118">IFERROR(_xlfn.IFS('Budget Template Sheet'!$C$10="JUN",'Budget Template Sheet'!#REF!),0)</f>
        <v>0</v>
      </c>
      <c r="N118" s="61" cm="1">
        <f t="array" ref="N118">IFERROR(_xlfn.IFS('Budget Template Sheet'!$C$10="JUL",'Budget Template Sheet'!#REF!),0)</f>
        <v>0</v>
      </c>
      <c r="O118" s="61" cm="1">
        <f t="array" ref="O118">IFERROR(_xlfn.IFS('Budget Template Sheet'!$C$10="AUG",'Budget Template Sheet'!#REF!),0)</f>
        <v>0</v>
      </c>
      <c r="P118" s="61" cm="1">
        <f t="array" ref="P118">IFERROR(_xlfn.IFS('Budget Template Sheet'!$C$10="SEP",'Budget Template Sheet'!#REF!),0)</f>
        <v>0</v>
      </c>
      <c r="Q118" s="61" cm="1">
        <f t="array" ref="Q118">IFERROR(_xlfn.IFS('Budget Template Sheet'!$C$10="OCT",'Budget Template Sheet'!#REF!),0)</f>
        <v>0</v>
      </c>
      <c r="R118" s="61" cm="1">
        <f t="array" ref="R118">IFERROR(_xlfn.IFS('Budget Template Sheet'!$C$10="NOV",'Budget Template Sheet'!#REF!),0)</f>
        <v>0</v>
      </c>
      <c r="S118" s="61" cm="1">
        <f t="array" ref="S118">IFERROR(_xlfn.IFS('Budget Template Sheet'!$C$10="DEC",'Budget Template Sheet'!#REF!),0)</f>
        <v>0</v>
      </c>
      <c r="T118" s="61">
        <f t="shared" si="3"/>
        <v>0</v>
      </c>
    </row>
    <row r="119" spans="1:20" x14ac:dyDescent="0.25">
      <c r="A119" s="60" t="s">
        <v>81</v>
      </c>
      <c r="B119" s="63">
        <v>1</v>
      </c>
      <c r="C119" s="77" t="e">
        <f>'Budget Template Sheet'!#REF!</f>
        <v>#REF!</v>
      </c>
      <c r="D119" s="63">
        <f>'Budget Template Sheet'!$M$10</f>
        <v>0</v>
      </c>
      <c r="E119" s="128" t="s">
        <v>82</v>
      </c>
      <c r="F119" s="60" t="e">
        <f>VLOOKUP(C119,Accounts!A:B,2,FALSE)</f>
        <v>#REF!</v>
      </c>
      <c r="G119" s="76">
        <f>'Budget Template Sheet'!$C$5</f>
        <v>0</v>
      </c>
      <c r="H119" s="61" cm="1">
        <f t="array" ref="H119">IFERROR(_xlfn.IFS('Budget Template Sheet'!$C$10="JAN",'Budget Template Sheet'!#REF!),0)</f>
        <v>0</v>
      </c>
      <c r="I119" s="61" cm="1">
        <f t="array" ref="I119">IFERROR(_xlfn.IFS('Budget Template Sheet'!$C$10="FEB",'Budget Template Sheet'!#REF!),0)</f>
        <v>0</v>
      </c>
      <c r="J119" s="61" cm="1">
        <f t="array" ref="J119">IFERROR(_xlfn.IFS('Budget Template Sheet'!$C$10="MAR",'Budget Template Sheet'!#REF!),0)</f>
        <v>0</v>
      </c>
      <c r="K119" s="61" cm="1">
        <f t="array" ref="K119">IFERROR(_xlfn.IFS('Budget Template Sheet'!$C$10="APR",'Budget Template Sheet'!#REF!),0)</f>
        <v>0</v>
      </c>
      <c r="L119" s="61" cm="1">
        <f t="array" ref="L119">IFERROR(_xlfn.IFS('Budget Template Sheet'!$C$10="MAY",'Budget Template Sheet'!#REF!),0)</f>
        <v>0</v>
      </c>
      <c r="M119" s="61" cm="1">
        <f t="array" ref="M119">IFERROR(_xlfn.IFS('Budget Template Sheet'!$C$10="JUN",'Budget Template Sheet'!#REF!),0)</f>
        <v>0</v>
      </c>
      <c r="N119" s="61" cm="1">
        <f t="array" ref="N119">IFERROR(_xlfn.IFS('Budget Template Sheet'!$C$10="JUL",'Budget Template Sheet'!#REF!),0)</f>
        <v>0</v>
      </c>
      <c r="O119" s="61" cm="1">
        <f t="array" ref="O119">IFERROR(_xlfn.IFS('Budget Template Sheet'!$C$10="AUG",'Budget Template Sheet'!#REF!),0)</f>
        <v>0</v>
      </c>
      <c r="P119" s="61" cm="1">
        <f t="array" ref="P119">IFERROR(_xlfn.IFS('Budget Template Sheet'!$C$10="SEP",'Budget Template Sheet'!#REF!),0)</f>
        <v>0</v>
      </c>
      <c r="Q119" s="61" cm="1">
        <f t="array" ref="Q119">IFERROR(_xlfn.IFS('Budget Template Sheet'!$C$10="OCT",'Budget Template Sheet'!#REF!),0)</f>
        <v>0</v>
      </c>
      <c r="R119" s="61" cm="1">
        <f t="array" ref="R119">IFERROR(_xlfn.IFS('Budget Template Sheet'!$C$10="NOV",'Budget Template Sheet'!#REF!),0)</f>
        <v>0</v>
      </c>
      <c r="S119" s="61" cm="1">
        <f t="array" ref="S119">IFERROR(_xlfn.IFS('Budget Template Sheet'!$C$10="DEC",'Budget Template Sheet'!#REF!),0)</f>
        <v>0</v>
      </c>
      <c r="T119" s="61">
        <f t="shared" si="3"/>
        <v>0</v>
      </c>
    </row>
    <row r="120" spans="1:20" x14ac:dyDescent="0.25">
      <c r="A120" s="60" t="s">
        <v>81</v>
      </c>
      <c r="B120" s="63">
        <v>1</v>
      </c>
      <c r="C120" s="77" t="e">
        <f>'Budget Template Sheet'!#REF!</f>
        <v>#REF!</v>
      </c>
      <c r="D120" s="63">
        <f>'Budget Template Sheet'!$M$10</f>
        <v>0</v>
      </c>
      <c r="E120" s="128" t="s">
        <v>82</v>
      </c>
      <c r="F120" s="60" t="e">
        <f>VLOOKUP(C120,Accounts!A:B,2,FALSE)</f>
        <v>#REF!</v>
      </c>
      <c r="G120" s="76">
        <f>'Budget Template Sheet'!$C$5</f>
        <v>0</v>
      </c>
      <c r="H120" s="61" cm="1">
        <f t="array" ref="H120">IFERROR(_xlfn.IFS('Budget Template Sheet'!$C$10="JAN",'Budget Template Sheet'!#REF!),0)</f>
        <v>0</v>
      </c>
      <c r="I120" s="61" cm="1">
        <f t="array" ref="I120">IFERROR(_xlfn.IFS('Budget Template Sheet'!$C$10="FEB",'Budget Template Sheet'!#REF!),0)</f>
        <v>0</v>
      </c>
      <c r="J120" s="61" cm="1">
        <f t="array" ref="J120">IFERROR(_xlfn.IFS('Budget Template Sheet'!$C$10="MAR",'Budget Template Sheet'!#REF!),0)</f>
        <v>0</v>
      </c>
      <c r="K120" s="61" cm="1">
        <f t="array" ref="K120">IFERROR(_xlfn.IFS('Budget Template Sheet'!$C$10="APR",'Budget Template Sheet'!#REF!),0)</f>
        <v>0</v>
      </c>
      <c r="L120" s="61" cm="1">
        <f t="array" ref="L120">IFERROR(_xlfn.IFS('Budget Template Sheet'!$C$10="MAY",'Budget Template Sheet'!#REF!),0)</f>
        <v>0</v>
      </c>
      <c r="M120" s="61" cm="1">
        <f t="array" ref="M120">IFERROR(_xlfn.IFS('Budget Template Sheet'!$C$10="JUN",'Budget Template Sheet'!#REF!),0)</f>
        <v>0</v>
      </c>
      <c r="N120" s="61" cm="1">
        <f t="array" ref="N120">IFERROR(_xlfn.IFS('Budget Template Sheet'!$C$10="JUL",'Budget Template Sheet'!#REF!),0)</f>
        <v>0</v>
      </c>
      <c r="O120" s="61" cm="1">
        <f t="array" ref="O120">IFERROR(_xlfn.IFS('Budget Template Sheet'!$C$10="AUG",'Budget Template Sheet'!#REF!),0)</f>
        <v>0</v>
      </c>
      <c r="P120" s="61" cm="1">
        <f t="array" ref="P120">IFERROR(_xlfn.IFS('Budget Template Sheet'!$C$10="SEP",'Budget Template Sheet'!#REF!),0)</f>
        <v>0</v>
      </c>
      <c r="Q120" s="61" cm="1">
        <f t="array" ref="Q120">IFERROR(_xlfn.IFS('Budget Template Sheet'!$C$10="OCT",'Budget Template Sheet'!#REF!),0)</f>
        <v>0</v>
      </c>
      <c r="R120" s="61" cm="1">
        <f t="array" ref="R120">IFERROR(_xlfn.IFS('Budget Template Sheet'!$C$10="NOV",'Budget Template Sheet'!#REF!),0)</f>
        <v>0</v>
      </c>
      <c r="S120" s="61" cm="1">
        <f t="array" ref="S120">IFERROR(_xlfn.IFS('Budget Template Sheet'!$C$10="DEC",'Budget Template Sheet'!#REF!),0)</f>
        <v>0</v>
      </c>
      <c r="T120" s="61">
        <f t="shared" si="3"/>
        <v>0</v>
      </c>
    </row>
    <row r="121" spans="1:20" x14ac:dyDescent="0.25">
      <c r="A121" s="60" t="s">
        <v>81</v>
      </c>
      <c r="B121" s="63">
        <v>1</v>
      </c>
      <c r="C121" s="77" t="e">
        <f>'Budget Template Sheet'!#REF!</f>
        <v>#REF!</v>
      </c>
      <c r="D121" s="63">
        <f>'Budget Template Sheet'!$M$10</f>
        <v>0</v>
      </c>
      <c r="E121" s="128" t="s">
        <v>82</v>
      </c>
      <c r="F121" s="60" t="e">
        <f>VLOOKUP(C121,Accounts!A:B,2,FALSE)</f>
        <v>#REF!</v>
      </c>
      <c r="G121" s="76">
        <f>'Budget Template Sheet'!$C$5</f>
        <v>0</v>
      </c>
      <c r="H121" s="61" cm="1">
        <f t="array" ref="H121">IFERROR(_xlfn.IFS('Budget Template Sheet'!$C$10="JAN",'Budget Template Sheet'!#REF!),0)</f>
        <v>0</v>
      </c>
      <c r="I121" s="61" cm="1">
        <f t="array" ref="I121">IFERROR(_xlfn.IFS('Budget Template Sheet'!$C$10="FEB",'Budget Template Sheet'!#REF!),0)</f>
        <v>0</v>
      </c>
      <c r="J121" s="61" cm="1">
        <f t="array" ref="J121">IFERROR(_xlfn.IFS('Budget Template Sheet'!$C$10="MAR",'Budget Template Sheet'!#REF!),0)</f>
        <v>0</v>
      </c>
      <c r="K121" s="61" cm="1">
        <f t="array" ref="K121">IFERROR(_xlfn.IFS('Budget Template Sheet'!$C$10="APR",'Budget Template Sheet'!#REF!),0)</f>
        <v>0</v>
      </c>
      <c r="L121" s="61" cm="1">
        <f t="array" ref="L121">IFERROR(_xlfn.IFS('Budget Template Sheet'!$C$10="MAY",'Budget Template Sheet'!#REF!),0)</f>
        <v>0</v>
      </c>
      <c r="M121" s="61" cm="1">
        <f t="array" ref="M121">IFERROR(_xlfn.IFS('Budget Template Sheet'!$C$10="JUN",'Budget Template Sheet'!#REF!),0)</f>
        <v>0</v>
      </c>
      <c r="N121" s="61" cm="1">
        <f t="array" ref="N121">IFERROR(_xlfn.IFS('Budget Template Sheet'!$C$10="JUL",'Budget Template Sheet'!#REF!),0)</f>
        <v>0</v>
      </c>
      <c r="O121" s="61" cm="1">
        <f t="array" ref="O121">IFERROR(_xlfn.IFS('Budget Template Sheet'!$C$10="AUG",'Budget Template Sheet'!#REF!),0)</f>
        <v>0</v>
      </c>
      <c r="P121" s="61" cm="1">
        <f t="array" ref="P121">IFERROR(_xlfn.IFS('Budget Template Sheet'!$C$10="SEP",'Budget Template Sheet'!#REF!),0)</f>
        <v>0</v>
      </c>
      <c r="Q121" s="61" cm="1">
        <f t="array" ref="Q121">IFERROR(_xlfn.IFS('Budget Template Sheet'!$C$10="OCT",'Budget Template Sheet'!#REF!),0)</f>
        <v>0</v>
      </c>
      <c r="R121" s="61" cm="1">
        <f t="array" ref="R121">IFERROR(_xlfn.IFS('Budget Template Sheet'!$C$10="NOV",'Budget Template Sheet'!#REF!),0)</f>
        <v>0</v>
      </c>
      <c r="S121" s="61" cm="1">
        <f t="array" ref="S121">IFERROR(_xlfn.IFS('Budget Template Sheet'!$C$10="DEC",'Budget Template Sheet'!#REF!),0)</f>
        <v>0</v>
      </c>
      <c r="T121" s="61">
        <f t="shared" si="3"/>
        <v>0</v>
      </c>
    </row>
    <row r="122" spans="1:20" x14ac:dyDescent="0.25">
      <c r="A122" s="60" t="s">
        <v>81</v>
      </c>
      <c r="B122" s="63">
        <v>1</v>
      </c>
      <c r="C122" s="77" t="e">
        <f>'Budget Template Sheet'!#REF!</f>
        <v>#REF!</v>
      </c>
      <c r="D122" s="63">
        <f>'Budget Template Sheet'!$M$10</f>
        <v>0</v>
      </c>
      <c r="E122" s="128" t="s">
        <v>82</v>
      </c>
      <c r="F122" s="60" t="e">
        <f>VLOOKUP(C122,Accounts!A:B,2,FALSE)</f>
        <v>#REF!</v>
      </c>
      <c r="G122" s="76">
        <f>'Budget Template Sheet'!$C$5</f>
        <v>0</v>
      </c>
      <c r="H122" s="61" cm="1">
        <f t="array" ref="H122">IFERROR(_xlfn.IFS('Budget Template Sheet'!$C$10="JAN",'Budget Template Sheet'!#REF!),0)</f>
        <v>0</v>
      </c>
      <c r="I122" s="61" cm="1">
        <f t="array" ref="I122">IFERROR(_xlfn.IFS('Budget Template Sheet'!$C$10="FEB",'Budget Template Sheet'!#REF!),0)</f>
        <v>0</v>
      </c>
      <c r="J122" s="61" cm="1">
        <f t="array" ref="J122">IFERROR(_xlfn.IFS('Budget Template Sheet'!$C$10="MAR",'Budget Template Sheet'!#REF!),0)</f>
        <v>0</v>
      </c>
      <c r="K122" s="61" cm="1">
        <f t="array" ref="K122">IFERROR(_xlfn.IFS('Budget Template Sheet'!$C$10="APR",'Budget Template Sheet'!#REF!),0)</f>
        <v>0</v>
      </c>
      <c r="L122" s="61" cm="1">
        <f t="array" ref="L122">IFERROR(_xlfn.IFS('Budget Template Sheet'!$C$10="MAY",'Budget Template Sheet'!#REF!),0)</f>
        <v>0</v>
      </c>
      <c r="M122" s="61" cm="1">
        <f t="array" ref="M122">IFERROR(_xlfn.IFS('Budget Template Sheet'!$C$10="JUN",'Budget Template Sheet'!#REF!),0)</f>
        <v>0</v>
      </c>
      <c r="N122" s="61" cm="1">
        <f t="array" ref="N122">IFERROR(_xlfn.IFS('Budget Template Sheet'!$C$10="JUL",'Budget Template Sheet'!#REF!),0)</f>
        <v>0</v>
      </c>
      <c r="O122" s="61" cm="1">
        <f t="array" ref="O122">IFERROR(_xlfn.IFS('Budget Template Sheet'!$C$10="AUG",'Budget Template Sheet'!#REF!),0)</f>
        <v>0</v>
      </c>
      <c r="P122" s="61" cm="1">
        <f t="array" ref="P122">IFERROR(_xlfn.IFS('Budget Template Sheet'!$C$10="SEP",'Budget Template Sheet'!#REF!),0)</f>
        <v>0</v>
      </c>
      <c r="Q122" s="61" cm="1">
        <f t="array" ref="Q122">IFERROR(_xlfn.IFS('Budget Template Sheet'!$C$10="OCT",'Budget Template Sheet'!#REF!),0)</f>
        <v>0</v>
      </c>
      <c r="R122" s="61" cm="1">
        <f t="array" ref="R122">IFERROR(_xlfn.IFS('Budget Template Sheet'!$C$10="NOV",'Budget Template Sheet'!#REF!),0)</f>
        <v>0</v>
      </c>
      <c r="S122" s="61" cm="1">
        <f t="array" ref="S122">IFERROR(_xlfn.IFS('Budget Template Sheet'!$C$10="DEC",'Budget Template Sheet'!#REF!),0)</f>
        <v>0</v>
      </c>
      <c r="T122" s="61">
        <f t="shared" si="3"/>
        <v>0</v>
      </c>
    </row>
    <row r="123" spans="1:20" x14ac:dyDescent="0.25">
      <c r="A123" s="60" t="s">
        <v>81</v>
      </c>
      <c r="B123" s="63">
        <v>1</v>
      </c>
      <c r="C123" s="77" t="e">
        <f>'Budget Template Sheet'!#REF!</f>
        <v>#REF!</v>
      </c>
      <c r="D123" s="63">
        <f>'Budget Template Sheet'!$M$10</f>
        <v>0</v>
      </c>
      <c r="E123" s="128" t="s">
        <v>82</v>
      </c>
      <c r="F123" s="60" t="e">
        <f>VLOOKUP(C123,Accounts!A:B,2,FALSE)</f>
        <v>#REF!</v>
      </c>
      <c r="G123" s="76">
        <f>'Budget Template Sheet'!$C$5</f>
        <v>0</v>
      </c>
      <c r="H123" s="61" cm="1">
        <f t="array" ref="H123">IFERROR(_xlfn.IFS('Budget Template Sheet'!$C$10="JAN",'Budget Template Sheet'!#REF!),0)</f>
        <v>0</v>
      </c>
      <c r="I123" s="61" cm="1">
        <f t="array" ref="I123">IFERROR(_xlfn.IFS('Budget Template Sheet'!$C$10="FEB",'Budget Template Sheet'!#REF!),0)</f>
        <v>0</v>
      </c>
      <c r="J123" s="61" cm="1">
        <f t="array" ref="J123">IFERROR(_xlfn.IFS('Budget Template Sheet'!$C$10="MAR",'Budget Template Sheet'!#REF!),0)</f>
        <v>0</v>
      </c>
      <c r="K123" s="61" cm="1">
        <f t="array" ref="K123">IFERROR(_xlfn.IFS('Budget Template Sheet'!$C$10="APR",'Budget Template Sheet'!#REF!),0)</f>
        <v>0</v>
      </c>
      <c r="L123" s="61" cm="1">
        <f t="array" ref="L123">IFERROR(_xlfn.IFS('Budget Template Sheet'!$C$10="MAY",'Budget Template Sheet'!#REF!),0)</f>
        <v>0</v>
      </c>
      <c r="M123" s="61" cm="1">
        <f t="array" ref="M123">IFERROR(_xlfn.IFS('Budget Template Sheet'!$C$10="JUN",'Budget Template Sheet'!#REF!),0)</f>
        <v>0</v>
      </c>
      <c r="N123" s="61" cm="1">
        <f t="array" ref="N123">IFERROR(_xlfn.IFS('Budget Template Sheet'!$C$10="JUL",'Budget Template Sheet'!#REF!),0)</f>
        <v>0</v>
      </c>
      <c r="O123" s="61" cm="1">
        <f t="array" ref="O123">IFERROR(_xlfn.IFS('Budget Template Sheet'!$C$10="AUG",'Budget Template Sheet'!#REF!),0)</f>
        <v>0</v>
      </c>
      <c r="P123" s="61" cm="1">
        <f t="array" ref="P123">IFERROR(_xlfn.IFS('Budget Template Sheet'!$C$10="SEP",'Budget Template Sheet'!#REF!),0)</f>
        <v>0</v>
      </c>
      <c r="Q123" s="61" cm="1">
        <f t="array" ref="Q123">IFERROR(_xlfn.IFS('Budget Template Sheet'!$C$10="OCT",'Budget Template Sheet'!#REF!),0)</f>
        <v>0</v>
      </c>
      <c r="R123" s="61" cm="1">
        <f t="array" ref="R123">IFERROR(_xlfn.IFS('Budget Template Sheet'!$C$10="NOV",'Budget Template Sheet'!#REF!),0)</f>
        <v>0</v>
      </c>
      <c r="S123" s="61" cm="1">
        <f t="array" ref="S123">IFERROR(_xlfn.IFS('Budget Template Sheet'!$C$10="DEC",'Budget Template Sheet'!#REF!),0)</f>
        <v>0</v>
      </c>
      <c r="T123" s="61">
        <f t="shared" si="3"/>
        <v>0</v>
      </c>
    </row>
    <row r="124" spans="1:20" x14ac:dyDescent="0.25">
      <c r="A124" s="60" t="s">
        <v>81</v>
      </c>
      <c r="B124" s="63">
        <v>1</v>
      </c>
      <c r="C124" s="77" t="e">
        <f>'Budget Template Sheet'!#REF!</f>
        <v>#REF!</v>
      </c>
      <c r="D124" s="63">
        <f>'Budget Template Sheet'!$M$10</f>
        <v>0</v>
      </c>
      <c r="E124" s="128" t="s">
        <v>82</v>
      </c>
      <c r="F124" s="60" t="e">
        <f>VLOOKUP(C124,Accounts!A:B,2,FALSE)</f>
        <v>#REF!</v>
      </c>
      <c r="G124" s="76">
        <f>'Budget Template Sheet'!$C$5</f>
        <v>0</v>
      </c>
      <c r="H124" s="61" cm="1">
        <f t="array" ref="H124">IFERROR(_xlfn.IFS('Budget Template Sheet'!$C$10="JAN",'Budget Template Sheet'!#REF!),0)</f>
        <v>0</v>
      </c>
      <c r="I124" s="61" cm="1">
        <f t="array" ref="I124">IFERROR(_xlfn.IFS('Budget Template Sheet'!$C$10="FEB",'Budget Template Sheet'!#REF!),0)</f>
        <v>0</v>
      </c>
      <c r="J124" s="61" cm="1">
        <f t="array" ref="J124">IFERROR(_xlfn.IFS('Budget Template Sheet'!$C$10="MAR",'Budget Template Sheet'!#REF!),0)</f>
        <v>0</v>
      </c>
      <c r="K124" s="61" cm="1">
        <f t="array" ref="K124">IFERROR(_xlfn.IFS('Budget Template Sheet'!$C$10="APR",'Budget Template Sheet'!#REF!),0)</f>
        <v>0</v>
      </c>
      <c r="L124" s="61" cm="1">
        <f t="array" ref="L124">IFERROR(_xlfn.IFS('Budget Template Sheet'!$C$10="MAY",'Budget Template Sheet'!#REF!),0)</f>
        <v>0</v>
      </c>
      <c r="M124" s="61" cm="1">
        <f t="array" ref="M124">IFERROR(_xlfn.IFS('Budget Template Sheet'!$C$10="JUN",'Budget Template Sheet'!#REF!),0)</f>
        <v>0</v>
      </c>
      <c r="N124" s="61" cm="1">
        <f t="array" ref="N124">IFERROR(_xlfn.IFS('Budget Template Sheet'!$C$10="JUL",'Budget Template Sheet'!#REF!),0)</f>
        <v>0</v>
      </c>
      <c r="O124" s="61" cm="1">
        <f t="array" ref="O124">IFERROR(_xlfn.IFS('Budget Template Sheet'!$C$10="AUG",'Budget Template Sheet'!#REF!),0)</f>
        <v>0</v>
      </c>
      <c r="P124" s="61" cm="1">
        <f t="array" ref="P124">IFERROR(_xlfn.IFS('Budget Template Sheet'!$C$10="SEP",'Budget Template Sheet'!#REF!),0)</f>
        <v>0</v>
      </c>
      <c r="Q124" s="61" cm="1">
        <f t="array" ref="Q124">IFERROR(_xlfn.IFS('Budget Template Sheet'!$C$10="OCT",'Budget Template Sheet'!#REF!),0)</f>
        <v>0</v>
      </c>
      <c r="R124" s="61" cm="1">
        <f t="array" ref="R124">IFERROR(_xlfn.IFS('Budget Template Sheet'!$C$10="NOV",'Budget Template Sheet'!#REF!),0)</f>
        <v>0</v>
      </c>
      <c r="S124" s="61" cm="1">
        <f t="array" ref="S124">IFERROR(_xlfn.IFS('Budget Template Sheet'!$C$10="DEC",'Budget Template Sheet'!#REF!),0)</f>
        <v>0</v>
      </c>
      <c r="T124" s="61">
        <f t="shared" si="3"/>
        <v>0</v>
      </c>
    </row>
    <row r="125" spans="1:20" x14ac:dyDescent="0.25">
      <c r="A125" s="60" t="s">
        <v>81</v>
      </c>
      <c r="B125" s="63">
        <v>1</v>
      </c>
      <c r="C125" s="77" t="e">
        <f>'Budget Template Sheet'!#REF!</f>
        <v>#REF!</v>
      </c>
      <c r="D125" s="63">
        <f>'Budget Template Sheet'!$M$10</f>
        <v>0</v>
      </c>
      <c r="E125" s="128" t="s">
        <v>82</v>
      </c>
      <c r="F125" s="60" t="e">
        <f>VLOOKUP(C125,Accounts!A:B,2,FALSE)</f>
        <v>#REF!</v>
      </c>
      <c r="G125" s="76">
        <f>'Budget Template Sheet'!$C$5</f>
        <v>0</v>
      </c>
      <c r="H125" s="61" cm="1">
        <f t="array" ref="H125">IFERROR(_xlfn.IFS('Budget Template Sheet'!$C$10="JAN",'Budget Template Sheet'!#REF!),0)</f>
        <v>0</v>
      </c>
      <c r="I125" s="61" cm="1">
        <f t="array" ref="I125">IFERROR(_xlfn.IFS('Budget Template Sheet'!$C$10="FEB",'Budget Template Sheet'!#REF!),0)</f>
        <v>0</v>
      </c>
      <c r="J125" s="61" cm="1">
        <f t="array" ref="J125">IFERROR(_xlfn.IFS('Budget Template Sheet'!$C$10="MAR",'Budget Template Sheet'!#REF!),0)</f>
        <v>0</v>
      </c>
      <c r="K125" s="61" cm="1">
        <f t="array" ref="K125">IFERROR(_xlfn.IFS('Budget Template Sheet'!$C$10="APR",'Budget Template Sheet'!#REF!),0)</f>
        <v>0</v>
      </c>
      <c r="L125" s="61" cm="1">
        <f t="array" ref="L125">IFERROR(_xlfn.IFS('Budget Template Sheet'!$C$10="MAY",'Budget Template Sheet'!#REF!),0)</f>
        <v>0</v>
      </c>
      <c r="M125" s="61" cm="1">
        <f t="array" ref="M125">IFERROR(_xlfn.IFS('Budget Template Sheet'!$C$10="JUN",'Budget Template Sheet'!#REF!),0)</f>
        <v>0</v>
      </c>
      <c r="N125" s="61" cm="1">
        <f t="array" ref="N125">IFERROR(_xlfn.IFS('Budget Template Sheet'!$C$10="JUL",'Budget Template Sheet'!#REF!),0)</f>
        <v>0</v>
      </c>
      <c r="O125" s="61" cm="1">
        <f t="array" ref="O125">IFERROR(_xlfn.IFS('Budget Template Sheet'!$C$10="AUG",'Budget Template Sheet'!#REF!),0)</f>
        <v>0</v>
      </c>
      <c r="P125" s="61" cm="1">
        <f t="array" ref="P125">IFERROR(_xlfn.IFS('Budget Template Sheet'!$C$10="SEP",'Budget Template Sheet'!#REF!),0)</f>
        <v>0</v>
      </c>
      <c r="Q125" s="61" cm="1">
        <f t="array" ref="Q125">IFERROR(_xlfn.IFS('Budget Template Sheet'!$C$10="OCT",'Budget Template Sheet'!#REF!),0)</f>
        <v>0</v>
      </c>
      <c r="R125" s="61" cm="1">
        <f t="array" ref="R125">IFERROR(_xlfn.IFS('Budget Template Sheet'!$C$10="NOV",'Budget Template Sheet'!#REF!),0)</f>
        <v>0</v>
      </c>
      <c r="S125" s="61" cm="1">
        <f t="array" ref="S125">IFERROR(_xlfn.IFS('Budget Template Sheet'!$C$10="DEC",'Budget Template Sheet'!#REF!),0)</f>
        <v>0</v>
      </c>
      <c r="T125" s="61">
        <f t="shared" si="3"/>
        <v>0</v>
      </c>
    </row>
    <row r="126" spans="1:20" x14ac:dyDescent="0.25">
      <c r="A126" s="60" t="s">
        <v>81</v>
      </c>
      <c r="B126" s="63">
        <v>1</v>
      </c>
      <c r="C126" s="77" t="e">
        <f>'Budget Template Sheet'!#REF!</f>
        <v>#REF!</v>
      </c>
      <c r="D126" s="63">
        <f>'Budget Template Sheet'!$M$10</f>
        <v>0</v>
      </c>
      <c r="E126" s="128" t="s">
        <v>82</v>
      </c>
      <c r="F126" s="60" t="e">
        <f>VLOOKUP(C126,Accounts!A:B,2,FALSE)</f>
        <v>#REF!</v>
      </c>
      <c r="G126" s="76">
        <f>'Budget Template Sheet'!$C$5</f>
        <v>0</v>
      </c>
      <c r="H126" s="61" cm="1">
        <f t="array" ref="H126">IFERROR(_xlfn.IFS('Budget Template Sheet'!$C$10="JAN",'Budget Template Sheet'!#REF!),0)</f>
        <v>0</v>
      </c>
      <c r="I126" s="61" cm="1">
        <f t="array" ref="I126">IFERROR(_xlfn.IFS('Budget Template Sheet'!$C$10="FEB",'Budget Template Sheet'!#REF!),0)</f>
        <v>0</v>
      </c>
      <c r="J126" s="61" cm="1">
        <f t="array" ref="J126">IFERROR(_xlfn.IFS('Budget Template Sheet'!$C$10="MAR",'Budget Template Sheet'!#REF!),0)</f>
        <v>0</v>
      </c>
      <c r="K126" s="61" cm="1">
        <f t="array" ref="K126">IFERROR(_xlfn.IFS('Budget Template Sheet'!$C$10="APR",'Budget Template Sheet'!#REF!),0)</f>
        <v>0</v>
      </c>
      <c r="L126" s="61" cm="1">
        <f t="array" ref="L126">IFERROR(_xlfn.IFS('Budget Template Sheet'!$C$10="MAY",'Budget Template Sheet'!#REF!),0)</f>
        <v>0</v>
      </c>
      <c r="M126" s="61" cm="1">
        <f t="array" ref="M126">IFERROR(_xlfn.IFS('Budget Template Sheet'!$C$10="JUN",'Budget Template Sheet'!#REF!),0)</f>
        <v>0</v>
      </c>
      <c r="N126" s="61" cm="1">
        <f t="array" ref="N126">IFERROR(_xlfn.IFS('Budget Template Sheet'!$C$10="JUL",'Budget Template Sheet'!#REF!),0)</f>
        <v>0</v>
      </c>
      <c r="O126" s="61" cm="1">
        <f t="array" ref="O126">IFERROR(_xlfn.IFS('Budget Template Sheet'!$C$10="AUG",'Budget Template Sheet'!#REF!),0)</f>
        <v>0</v>
      </c>
      <c r="P126" s="61" cm="1">
        <f t="array" ref="P126">IFERROR(_xlfn.IFS('Budget Template Sheet'!$C$10="SEP",'Budget Template Sheet'!#REF!),0)</f>
        <v>0</v>
      </c>
      <c r="Q126" s="61" cm="1">
        <f t="array" ref="Q126">IFERROR(_xlfn.IFS('Budget Template Sheet'!$C$10="OCT",'Budget Template Sheet'!#REF!),0)</f>
        <v>0</v>
      </c>
      <c r="R126" s="61" cm="1">
        <f t="array" ref="R126">IFERROR(_xlfn.IFS('Budget Template Sheet'!$C$10="NOV",'Budget Template Sheet'!#REF!),0)</f>
        <v>0</v>
      </c>
      <c r="S126" s="61" cm="1">
        <f t="array" ref="S126">IFERROR(_xlfn.IFS('Budget Template Sheet'!$C$10="DEC",'Budget Template Sheet'!#REF!),0)</f>
        <v>0</v>
      </c>
      <c r="T126" s="61">
        <f t="shared" si="3"/>
        <v>0</v>
      </c>
    </row>
    <row r="127" spans="1:20" x14ac:dyDescent="0.25">
      <c r="A127" s="60" t="s">
        <v>81</v>
      </c>
      <c r="B127" s="63">
        <v>1</v>
      </c>
      <c r="C127" s="77">
        <f>'Budget Template Sheet'!A77</f>
        <v>7010</v>
      </c>
      <c r="D127" s="63">
        <f>'Budget Template Sheet'!$M$10</f>
        <v>0</v>
      </c>
      <c r="E127" s="128" t="s">
        <v>82</v>
      </c>
      <c r="F127" s="60" t="str">
        <f>VLOOKUP(C127,Accounts!A:B,2,FALSE)</f>
        <v>Temporary Program Help</v>
      </c>
      <c r="G127" s="76">
        <f>'Budget Template Sheet'!$C$5</f>
        <v>0</v>
      </c>
      <c r="H127" s="61" cm="1">
        <f t="array" ref="H127">IFERROR(_xlfn.IFS('Budget Template Sheet'!$C$10="JAN",'Budget Template Sheet'!$K$77),0)</f>
        <v>0</v>
      </c>
      <c r="I127" s="61" cm="1">
        <f t="array" ref="I127">IFERROR(_xlfn.IFS('Budget Template Sheet'!$C$10="FEB",'Budget Template Sheet'!$K$77),0)</f>
        <v>0</v>
      </c>
      <c r="J127" s="61" cm="1">
        <f t="array" ref="J127">IFERROR(_xlfn.IFS('Budget Template Sheet'!$C$10="MAR",'Budget Template Sheet'!$K$77),0)</f>
        <v>0</v>
      </c>
      <c r="K127" s="61" cm="1">
        <f t="array" ref="K127">IFERROR(_xlfn.IFS('Budget Template Sheet'!$C$10="APR",'Budget Template Sheet'!$K$77),0)</f>
        <v>0</v>
      </c>
      <c r="L127" s="61" cm="1">
        <f t="array" ref="L127">IFERROR(_xlfn.IFS('Budget Template Sheet'!$C$10="MAY",'Budget Template Sheet'!$K$77),0)</f>
        <v>0</v>
      </c>
      <c r="M127" s="61" cm="1">
        <f t="array" ref="M127">IFERROR(_xlfn.IFS('Budget Template Sheet'!$C$10="JUN",'Budget Template Sheet'!$K$77),0)</f>
        <v>0</v>
      </c>
      <c r="N127" s="61" cm="1">
        <f t="array" ref="N127">IFERROR(_xlfn.IFS('Budget Template Sheet'!$C$10="JUL",'Budget Template Sheet'!$K$77),0)</f>
        <v>0</v>
      </c>
      <c r="O127" s="61" cm="1">
        <f t="array" ref="O127">IFERROR(_xlfn.IFS('Budget Template Sheet'!$C$10="AUG",'Budget Template Sheet'!$K$77),0)</f>
        <v>0</v>
      </c>
      <c r="P127" s="61" cm="1">
        <f t="array" ref="P127">IFERROR(_xlfn.IFS('Budget Template Sheet'!$C$10="SEP",'Budget Template Sheet'!$K$77),0)</f>
        <v>0</v>
      </c>
      <c r="Q127" s="61" cm="1">
        <f t="array" ref="Q127">IFERROR(_xlfn.IFS('Budget Template Sheet'!$C$10="OCT",'Budget Template Sheet'!$K$77),0)</f>
        <v>0</v>
      </c>
      <c r="R127" s="61" cm="1">
        <f t="array" ref="R127">IFERROR(_xlfn.IFS('Budget Template Sheet'!$C$10="NOV",'Budget Template Sheet'!$K$77),0)</f>
        <v>0</v>
      </c>
      <c r="S127" s="61" cm="1">
        <f t="array" ref="S127">IFERROR(_xlfn.IFS('Budget Template Sheet'!$C$10="DEC",'Budget Template Sheet'!$K$77),0)</f>
        <v>0</v>
      </c>
      <c r="T127" s="61">
        <f t="shared" si="3"/>
        <v>0</v>
      </c>
    </row>
    <row r="128" spans="1:20" x14ac:dyDescent="0.25">
      <c r="A128" s="60" t="s">
        <v>81</v>
      </c>
      <c r="B128" s="63">
        <v>1</v>
      </c>
      <c r="C128" s="77">
        <f>'Budget Template Sheet'!A78</f>
        <v>7201</v>
      </c>
      <c r="D128" s="63">
        <f>'Budget Template Sheet'!$M$10</f>
        <v>0</v>
      </c>
      <c r="E128" s="128" t="s">
        <v>82</v>
      </c>
      <c r="F128" s="60" t="str">
        <f>VLOOKUP(C128,Accounts!A:B,2,FALSE)</f>
        <v>Social Security Taxes-Employer</v>
      </c>
      <c r="G128" s="76">
        <f>'Budget Template Sheet'!$C$5</f>
        <v>0</v>
      </c>
      <c r="H128" s="61" cm="1">
        <f t="array" ref="H128">IFERROR(_xlfn.IFS('Budget Template Sheet'!$C$10="JAN",'Budget Template Sheet'!$K$78),0)</f>
        <v>0</v>
      </c>
      <c r="I128" s="61" cm="1">
        <f t="array" ref="I128">IFERROR(_xlfn.IFS('Budget Template Sheet'!$C$10="FEB",'Budget Template Sheet'!$K$78),0)</f>
        <v>0</v>
      </c>
      <c r="J128" s="61" cm="1">
        <f t="array" ref="J128">IFERROR(_xlfn.IFS('Budget Template Sheet'!$C$10="MAR",'Budget Template Sheet'!$K$78),0)</f>
        <v>0</v>
      </c>
      <c r="K128" s="61" cm="1">
        <f t="array" ref="K128">IFERROR(_xlfn.IFS('Budget Template Sheet'!$C$10="APR",'Budget Template Sheet'!$K$78),0)</f>
        <v>0</v>
      </c>
      <c r="L128" s="61" cm="1">
        <f t="array" ref="L128">IFERROR(_xlfn.IFS('Budget Template Sheet'!$C$10="MAY",'Budget Template Sheet'!$K$78),0)</f>
        <v>0</v>
      </c>
      <c r="M128" s="61" cm="1">
        <f t="array" ref="M128">IFERROR(_xlfn.IFS('Budget Template Sheet'!$C$10="JUN",'Budget Template Sheet'!$K$78),0)</f>
        <v>0</v>
      </c>
      <c r="N128" s="61" cm="1">
        <f t="array" ref="N128">IFERROR(_xlfn.IFS('Budget Template Sheet'!$C$10="JUL",'Budget Template Sheet'!$K$78),0)</f>
        <v>0</v>
      </c>
      <c r="O128" s="61" cm="1">
        <f t="array" ref="O128">IFERROR(_xlfn.IFS('Budget Template Sheet'!$C$10="AUG",'Budget Template Sheet'!$K$78),0)</f>
        <v>0</v>
      </c>
      <c r="P128" s="61" cm="1">
        <f t="array" ref="P128">IFERROR(_xlfn.IFS('Budget Template Sheet'!$C$10="SEP",'Budget Template Sheet'!$K$78),0)</f>
        <v>0</v>
      </c>
      <c r="Q128" s="61" cm="1">
        <f t="array" ref="Q128">IFERROR(_xlfn.IFS('Budget Template Sheet'!$C$10="OCT",'Budget Template Sheet'!$K$78),0)</f>
        <v>0</v>
      </c>
      <c r="R128" s="61" cm="1">
        <f t="array" ref="R128">IFERROR(_xlfn.IFS('Budget Template Sheet'!$C$10="NOV",'Budget Template Sheet'!$K$78),0)</f>
        <v>0</v>
      </c>
      <c r="S128" s="61" cm="1">
        <f t="array" ref="S128">IFERROR(_xlfn.IFS('Budget Template Sheet'!$C$10="DEC",'Budget Template Sheet'!$K$78),0)</f>
        <v>0</v>
      </c>
      <c r="T128" s="61">
        <f t="shared" si="3"/>
        <v>0</v>
      </c>
    </row>
    <row r="129" spans="1:20" x14ac:dyDescent="0.25">
      <c r="A129" s="60" t="s">
        <v>81</v>
      </c>
      <c r="B129" s="63">
        <v>1</v>
      </c>
      <c r="C129" s="77">
        <f>'Budget Template Sheet'!A79</f>
        <v>7202</v>
      </c>
      <c r="D129" s="63">
        <f>'Budget Template Sheet'!$M$10</f>
        <v>0</v>
      </c>
      <c r="E129" s="128" t="s">
        <v>82</v>
      </c>
      <c r="F129" s="60" t="str">
        <f>VLOOKUP(C129,Accounts!A:B,2,FALSE)</f>
        <v>Unemployment Taxes-Employer</v>
      </c>
      <c r="G129" s="76">
        <f>'Budget Template Sheet'!$C$5</f>
        <v>0</v>
      </c>
      <c r="H129" s="61" cm="1">
        <f t="array" ref="H129">IFERROR(_xlfn.IFS('Budget Template Sheet'!$C$10="JAN",'Budget Template Sheet'!$K$79),0)</f>
        <v>0</v>
      </c>
      <c r="I129" s="61" cm="1">
        <f t="array" ref="I129">IFERROR(_xlfn.IFS('Budget Template Sheet'!$C$10="FEB",'Budget Template Sheet'!$K$79),0)</f>
        <v>0</v>
      </c>
      <c r="J129" s="61" cm="1">
        <f t="array" ref="J129">IFERROR(_xlfn.IFS('Budget Template Sheet'!$C$10="MAR",'Budget Template Sheet'!$K$79),0)</f>
        <v>0</v>
      </c>
      <c r="K129" s="61" cm="1">
        <f t="array" ref="K129">IFERROR(_xlfn.IFS('Budget Template Sheet'!$C$10="APR",'Budget Template Sheet'!$K$79),0)</f>
        <v>0</v>
      </c>
      <c r="L129" s="61" cm="1">
        <f t="array" ref="L129">IFERROR(_xlfn.IFS('Budget Template Sheet'!$C$10="MAY",'Budget Template Sheet'!$K$79),0)</f>
        <v>0</v>
      </c>
      <c r="M129" s="61" cm="1">
        <f t="array" ref="M129">IFERROR(_xlfn.IFS('Budget Template Sheet'!$C$10="JUN",'Budget Template Sheet'!$K$79),0)</f>
        <v>0</v>
      </c>
      <c r="N129" s="61" cm="1">
        <f t="array" ref="N129">IFERROR(_xlfn.IFS('Budget Template Sheet'!$C$10="JUL",'Budget Template Sheet'!$K$79),0)</f>
        <v>0</v>
      </c>
      <c r="O129" s="61" cm="1">
        <f t="array" ref="O129">IFERROR(_xlfn.IFS('Budget Template Sheet'!$C$10="AUG",'Budget Template Sheet'!$K$79),0)</f>
        <v>0</v>
      </c>
      <c r="P129" s="61" cm="1">
        <f t="array" ref="P129">IFERROR(_xlfn.IFS('Budget Template Sheet'!$C$10="SEP",'Budget Template Sheet'!$K$79),0)</f>
        <v>0</v>
      </c>
      <c r="Q129" s="61" cm="1">
        <f t="array" ref="Q129">IFERROR(_xlfn.IFS('Budget Template Sheet'!$C$10="OCT",'Budget Template Sheet'!$K$79),0)</f>
        <v>0</v>
      </c>
      <c r="R129" s="61" cm="1">
        <f t="array" ref="R129">IFERROR(_xlfn.IFS('Budget Template Sheet'!$C$10="NOV",'Budget Template Sheet'!$K$79),0)</f>
        <v>0</v>
      </c>
      <c r="S129" s="61" cm="1">
        <f t="array" ref="S129">IFERROR(_xlfn.IFS('Budget Template Sheet'!$C$10="DEC",'Budget Template Sheet'!$K$79),0)</f>
        <v>0</v>
      </c>
      <c r="T129" s="61">
        <f t="shared" si="3"/>
        <v>0</v>
      </c>
    </row>
    <row r="130" spans="1:20" x14ac:dyDescent="0.25">
      <c r="A130" s="60" t="s">
        <v>81</v>
      </c>
      <c r="B130" s="63">
        <v>1</v>
      </c>
      <c r="C130" s="77">
        <f>'Budget Template Sheet'!A80</f>
        <v>7203</v>
      </c>
      <c r="D130" s="63">
        <f>'Budget Template Sheet'!$M$10</f>
        <v>0</v>
      </c>
      <c r="E130" s="128" t="s">
        <v>82</v>
      </c>
      <c r="F130" s="60" t="str">
        <f>VLOOKUP(C130,Accounts!A:B,2,FALSE)</f>
        <v>Workers‘ Comp Ins-Employer</v>
      </c>
      <c r="G130" s="76">
        <f>'Budget Template Sheet'!$C$5</f>
        <v>0</v>
      </c>
      <c r="H130" s="61" cm="1">
        <f t="array" ref="H130">IFERROR(_xlfn.IFS('Budget Template Sheet'!$C$10="JAN",'Budget Template Sheet'!$K$80),0)</f>
        <v>0</v>
      </c>
      <c r="I130" s="61" cm="1">
        <f t="array" ref="I130">IFERROR(_xlfn.IFS('Budget Template Sheet'!$C$10="FEB",'Budget Template Sheet'!$K$80),0)</f>
        <v>0</v>
      </c>
      <c r="J130" s="61" cm="1">
        <f t="array" ref="J130">IFERROR(_xlfn.IFS('Budget Template Sheet'!$C$10="MAR",'Budget Template Sheet'!$K$80),0)</f>
        <v>0</v>
      </c>
      <c r="K130" s="61" cm="1">
        <f t="array" ref="K130">IFERROR(_xlfn.IFS('Budget Template Sheet'!$C$10="APR",'Budget Template Sheet'!$K$80),0)</f>
        <v>0</v>
      </c>
      <c r="L130" s="61" cm="1">
        <f t="array" ref="L130">IFERROR(_xlfn.IFS('Budget Template Sheet'!$C$10="MAY",'Budget Template Sheet'!$K$80),0)</f>
        <v>0</v>
      </c>
      <c r="M130" s="61" cm="1">
        <f t="array" ref="M130">IFERROR(_xlfn.IFS('Budget Template Sheet'!$C$10="JUN",'Budget Template Sheet'!$K$80),0)</f>
        <v>0</v>
      </c>
      <c r="N130" s="61" cm="1">
        <f t="array" ref="N130">IFERROR(_xlfn.IFS('Budget Template Sheet'!$C$10="JUL",'Budget Template Sheet'!$K$80),0)</f>
        <v>0</v>
      </c>
      <c r="O130" s="61" cm="1">
        <f t="array" ref="O130">IFERROR(_xlfn.IFS('Budget Template Sheet'!$C$10="AUG",'Budget Template Sheet'!$K$80),0)</f>
        <v>0</v>
      </c>
      <c r="P130" s="61" cm="1">
        <f t="array" ref="P130">IFERROR(_xlfn.IFS('Budget Template Sheet'!$C$10="SEP",'Budget Template Sheet'!$K$80),0)</f>
        <v>0</v>
      </c>
      <c r="Q130" s="61" cm="1">
        <f t="array" ref="Q130">IFERROR(_xlfn.IFS('Budget Template Sheet'!$C$10="OCT",'Budget Template Sheet'!$K$80),0)</f>
        <v>0</v>
      </c>
      <c r="R130" s="61" cm="1">
        <f t="array" ref="R130">IFERROR(_xlfn.IFS('Budget Template Sheet'!$C$10="NOV",'Budget Template Sheet'!$K$80),0)</f>
        <v>0</v>
      </c>
      <c r="S130" s="61" cm="1">
        <f t="array" ref="S130">IFERROR(_xlfn.IFS('Budget Template Sheet'!$C$10="DEC",'Budget Template Sheet'!$K$80),0)</f>
        <v>0</v>
      </c>
      <c r="T130" s="61">
        <f t="shared" si="3"/>
        <v>0</v>
      </c>
    </row>
    <row r="131" spans="1:20" x14ac:dyDescent="0.25">
      <c r="A131" s="60" t="s">
        <v>81</v>
      </c>
      <c r="B131" s="63">
        <v>1</v>
      </c>
      <c r="C131" s="77">
        <f>'Budget Template Sheet'!A81</f>
        <v>7101</v>
      </c>
      <c r="D131" s="63">
        <f>'Budget Template Sheet'!$M$10</f>
        <v>0</v>
      </c>
      <c r="E131" s="128" t="s">
        <v>82</v>
      </c>
      <c r="F131" s="60" t="str">
        <f>VLOOKUP(C131,Accounts!A:B,2,FALSE)</f>
        <v>BSA Group Accident Ins-Employer</v>
      </c>
      <c r="G131" s="76">
        <f>'Budget Template Sheet'!$C$5</f>
        <v>0</v>
      </c>
      <c r="H131" s="61" cm="1">
        <f t="array" ref="H131">IFERROR(_xlfn.IFS('Budget Template Sheet'!$C$10="JAN",'Budget Template Sheet'!$K$81),0)</f>
        <v>0</v>
      </c>
      <c r="I131" s="61" cm="1">
        <f t="array" ref="I131">IFERROR(_xlfn.IFS('Budget Template Sheet'!$C$10="FEB",'Budget Template Sheet'!$K$81),0)</f>
        <v>0</v>
      </c>
      <c r="J131" s="61" cm="1">
        <f t="array" ref="J131">IFERROR(_xlfn.IFS('Budget Template Sheet'!$C$10="MAR",'Budget Template Sheet'!$K$81),0)</f>
        <v>0</v>
      </c>
      <c r="K131" s="61" cm="1">
        <f t="array" ref="K131">IFERROR(_xlfn.IFS('Budget Template Sheet'!$C$10="APR",'Budget Template Sheet'!$K$81),0)</f>
        <v>0</v>
      </c>
      <c r="L131" s="61" cm="1">
        <f t="array" ref="L131">IFERROR(_xlfn.IFS('Budget Template Sheet'!$C$10="MAY",'Budget Template Sheet'!$K$81),0)</f>
        <v>0</v>
      </c>
      <c r="M131" s="61" cm="1">
        <f t="array" ref="M131">IFERROR(_xlfn.IFS('Budget Template Sheet'!$C$10="JUN",'Budget Template Sheet'!$K$81),0)</f>
        <v>0</v>
      </c>
      <c r="N131" s="61" cm="1">
        <f t="array" ref="N131">IFERROR(_xlfn.IFS('Budget Template Sheet'!$C$10="JUL",'Budget Template Sheet'!$K$81),0)</f>
        <v>0</v>
      </c>
      <c r="O131" s="61" cm="1">
        <f t="array" ref="O131">IFERROR(_xlfn.IFS('Budget Template Sheet'!$C$10="AUG",'Budget Template Sheet'!$K$81),0)</f>
        <v>0</v>
      </c>
      <c r="P131" s="61" cm="1">
        <f t="array" ref="P131">IFERROR(_xlfn.IFS('Budget Template Sheet'!$C$10="SEP",'Budget Template Sheet'!$K$81),0)</f>
        <v>0</v>
      </c>
      <c r="Q131" s="61" cm="1">
        <f t="array" ref="Q131">IFERROR(_xlfn.IFS('Budget Template Sheet'!$C$10="OCT",'Budget Template Sheet'!$K$81),0)</f>
        <v>0</v>
      </c>
      <c r="R131" s="61" cm="1">
        <f t="array" ref="R131">IFERROR(_xlfn.IFS('Budget Template Sheet'!$C$10="NOV",'Budget Template Sheet'!$K$81),0)</f>
        <v>0</v>
      </c>
      <c r="S131" s="61" cm="1">
        <f t="array" ref="S131">IFERROR(_xlfn.IFS('Budget Template Sheet'!$C$10="DEC",'Budget Template Sheet'!$K$81),0)</f>
        <v>0</v>
      </c>
      <c r="T131" s="61">
        <f t="shared" si="3"/>
        <v>0</v>
      </c>
    </row>
    <row r="132" spans="1:20" x14ac:dyDescent="0.25">
      <c r="A132" s="60" t="s">
        <v>81</v>
      </c>
      <c r="B132" s="63">
        <v>1</v>
      </c>
      <c r="C132" s="77">
        <f>'Budget Template Sheet'!A82</f>
        <v>7102</v>
      </c>
      <c r="D132" s="63">
        <f>'Budget Template Sheet'!$M$10</f>
        <v>0</v>
      </c>
      <c r="E132" s="128" t="s">
        <v>82</v>
      </c>
      <c r="F132" s="60" t="str">
        <f>VLOOKUP(C132,Accounts!A:B,2,FALSE)</f>
        <v>BSA Group life Insurance-Employer</v>
      </c>
      <c r="G132" s="76">
        <f>'Budget Template Sheet'!$C$5</f>
        <v>0</v>
      </c>
      <c r="H132" s="61" cm="1">
        <f t="array" ref="H132">IFERROR(_xlfn.IFS('Budget Template Sheet'!$C$10="JAN",'Budget Template Sheet'!$K$82),0)</f>
        <v>0</v>
      </c>
      <c r="I132" s="61" cm="1">
        <f t="array" ref="I132">IFERROR(_xlfn.IFS('Budget Template Sheet'!$C$10="FEB",'Budget Template Sheet'!$K$82),0)</f>
        <v>0</v>
      </c>
      <c r="J132" s="61" cm="1">
        <f t="array" ref="J132">IFERROR(_xlfn.IFS('Budget Template Sheet'!$C$10="MAR",'Budget Template Sheet'!$K$82),0)</f>
        <v>0</v>
      </c>
      <c r="K132" s="61" cm="1">
        <f t="array" ref="K132">IFERROR(_xlfn.IFS('Budget Template Sheet'!$C$10="APR",'Budget Template Sheet'!$K$82),0)</f>
        <v>0</v>
      </c>
      <c r="L132" s="61" cm="1">
        <f t="array" ref="L132">IFERROR(_xlfn.IFS('Budget Template Sheet'!$C$10="MAY",'Budget Template Sheet'!$K$82),0)</f>
        <v>0</v>
      </c>
      <c r="M132" s="61" cm="1">
        <f t="array" ref="M132">IFERROR(_xlfn.IFS('Budget Template Sheet'!$C$10="JUN",'Budget Template Sheet'!$K$82),0)</f>
        <v>0</v>
      </c>
      <c r="N132" s="61" cm="1">
        <f t="array" ref="N132">IFERROR(_xlfn.IFS('Budget Template Sheet'!$C$10="JUL",'Budget Template Sheet'!$K$82),0)</f>
        <v>0</v>
      </c>
      <c r="O132" s="61" cm="1">
        <f t="array" ref="O132">IFERROR(_xlfn.IFS('Budget Template Sheet'!$C$10="AUG",'Budget Template Sheet'!$K$82),0)</f>
        <v>0</v>
      </c>
      <c r="P132" s="61" cm="1">
        <f t="array" ref="P132">IFERROR(_xlfn.IFS('Budget Template Sheet'!$C$10="SEP",'Budget Template Sheet'!$K$82),0)</f>
        <v>0</v>
      </c>
      <c r="Q132" s="61" cm="1">
        <f t="array" ref="Q132">IFERROR(_xlfn.IFS('Budget Template Sheet'!$C$10="OCT",'Budget Template Sheet'!$K$82),0)</f>
        <v>0</v>
      </c>
      <c r="R132" s="61" cm="1">
        <f t="array" ref="R132">IFERROR(_xlfn.IFS('Budget Template Sheet'!$C$10="NOV",'Budget Template Sheet'!$K$82),0)</f>
        <v>0</v>
      </c>
      <c r="S132" s="61" cm="1">
        <f t="array" ref="S132">IFERROR(_xlfn.IFS('Budget Template Sheet'!$C$10="DEC",'Budget Template Sheet'!$K$82),0)</f>
        <v>0</v>
      </c>
      <c r="T132" s="61">
        <f t="shared" si="3"/>
        <v>0</v>
      </c>
    </row>
    <row r="133" spans="1:20" x14ac:dyDescent="0.25">
      <c r="A133" s="60" t="s">
        <v>81</v>
      </c>
      <c r="B133" s="63">
        <v>1</v>
      </c>
      <c r="C133" s="77">
        <f>'Budget Template Sheet'!A83</f>
        <v>7103</v>
      </c>
      <c r="D133" s="63">
        <f>'Budget Template Sheet'!$M$10</f>
        <v>0</v>
      </c>
      <c r="E133" s="128" t="s">
        <v>82</v>
      </c>
      <c r="F133" s="60" t="str">
        <f>VLOOKUP(C133,Accounts!A:B,2,FALSE)</f>
        <v>BSA Group Medical Ins-Employer</v>
      </c>
      <c r="G133" s="76">
        <f>'Budget Template Sheet'!$C$5</f>
        <v>0</v>
      </c>
      <c r="H133" s="61" cm="1">
        <f t="array" ref="H133">IFERROR(_xlfn.IFS('Budget Template Sheet'!$C$10="JAN",'Budget Template Sheet'!$K$83),0)</f>
        <v>0</v>
      </c>
      <c r="I133" s="61" cm="1">
        <f t="array" ref="I133">IFERROR(_xlfn.IFS('Budget Template Sheet'!$C$10="FEB",'Budget Template Sheet'!$K$83),0)</f>
        <v>0</v>
      </c>
      <c r="J133" s="61" cm="1">
        <f t="array" ref="J133">IFERROR(_xlfn.IFS('Budget Template Sheet'!$C$10="MAR",'Budget Template Sheet'!$K$83),0)</f>
        <v>0</v>
      </c>
      <c r="K133" s="61" cm="1">
        <f t="array" ref="K133">IFERROR(_xlfn.IFS('Budget Template Sheet'!$C$10="APR",'Budget Template Sheet'!$K$83),0)</f>
        <v>0</v>
      </c>
      <c r="L133" s="61" cm="1">
        <f t="array" ref="L133">IFERROR(_xlfn.IFS('Budget Template Sheet'!$C$10="MAY",'Budget Template Sheet'!$K$83),0)</f>
        <v>0</v>
      </c>
      <c r="M133" s="61" cm="1">
        <f t="array" ref="M133">IFERROR(_xlfn.IFS('Budget Template Sheet'!$C$10="JUN",'Budget Template Sheet'!$K$83),0)</f>
        <v>0</v>
      </c>
      <c r="N133" s="61" cm="1">
        <f t="array" ref="N133">IFERROR(_xlfn.IFS('Budget Template Sheet'!$C$10="JUL",'Budget Template Sheet'!$K$83),0)</f>
        <v>0</v>
      </c>
      <c r="O133" s="61" cm="1">
        <f t="array" ref="O133">IFERROR(_xlfn.IFS('Budget Template Sheet'!$C$10="AUG",'Budget Template Sheet'!$K$83),0)</f>
        <v>0</v>
      </c>
      <c r="P133" s="61" cm="1">
        <f t="array" ref="P133">IFERROR(_xlfn.IFS('Budget Template Sheet'!$C$10="SEP",'Budget Template Sheet'!$K$83),0)</f>
        <v>0</v>
      </c>
      <c r="Q133" s="61" cm="1">
        <f t="array" ref="Q133">IFERROR(_xlfn.IFS('Budget Template Sheet'!$C$10="OCT",'Budget Template Sheet'!$K$83),0)</f>
        <v>0</v>
      </c>
      <c r="R133" s="61" cm="1">
        <f t="array" ref="R133">IFERROR(_xlfn.IFS('Budget Template Sheet'!$C$10="NOV",'Budget Template Sheet'!$K$83),0)</f>
        <v>0</v>
      </c>
      <c r="S133" s="61" cm="1">
        <f t="array" ref="S133">IFERROR(_xlfn.IFS('Budget Template Sheet'!$C$10="DEC",'Budget Template Sheet'!$K$83),0)</f>
        <v>0</v>
      </c>
      <c r="T133" s="61">
        <f t="shared" si="3"/>
        <v>0</v>
      </c>
    </row>
    <row r="134" spans="1:20" x14ac:dyDescent="0.25">
      <c r="A134" s="60" t="s">
        <v>81</v>
      </c>
      <c r="B134" s="63">
        <v>1</v>
      </c>
      <c r="C134" s="77">
        <f>'Budget Template Sheet'!A84</f>
        <v>7104</v>
      </c>
      <c r="D134" s="63">
        <f>'Budget Template Sheet'!$M$10</f>
        <v>0</v>
      </c>
      <c r="E134" s="128" t="s">
        <v>82</v>
      </c>
      <c r="F134" s="60" t="str">
        <f>VLOOKUP(C134,Accounts!A:B,2,FALSE)</f>
        <v>BSA Retirement Plan-Employer</v>
      </c>
      <c r="G134" s="76">
        <f>'Budget Template Sheet'!$C$5</f>
        <v>0</v>
      </c>
      <c r="H134" s="61" cm="1">
        <f t="array" ref="H134">IFERROR(_xlfn.IFS('Budget Template Sheet'!$C$10="JAN",'Budget Template Sheet'!$K$84),0)</f>
        <v>0</v>
      </c>
      <c r="I134" s="61" cm="1">
        <f t="array" ref="I134">IFERROR(_xlfn.IFS('Budget Template Sheet'!$C$10="FEB",'Budget Template Sheet'!$K$84),0)</f>
        <v>0</v>
      </c>
      <c r="J134" s="61" cm="1">
        <f t="array" ref="J134">IFERROR(_xlfn.IFS('Budget Template Sheet'!$C$10="MAR",'Budget Template Sheet'!$K$84),0)</f>
        <v>0</v>
      </c>
      <c r="K134" s="61" cm="1">
        <f t="array" ref="K134">IFERROR(_xlfn.IFS('Budget Template Sheet'!$C$10="APR",'Budget Template Sheet'!$K$84),0)</f>
        <v>0</v>
      </c>
      <c r="L134" s="61" cm="1">
        <f t="array" ref="L134">IFERROR(_xlfn.IFS('Budget Template Sheet'!$C$10="MAY",'Budget Template Sheet'!$K$84),0)</f>
        <v>0</v>
      </c>
      <c r="M134" s="61" cm="1">
        <f t="array" ref="M134">IFERROR(_xlfn.IFS('Budget Template Sheet'!$C$10="JUN",'Budget Template Sheet'!$K$84),0)</f>
        <v>0</v>
      </c>
      <c r="N134" s="61" cm="1">
        <f t="array" ref="N134">IFERROR(_xlfn.IFS('Budget Template Sheet'!$C$10="JUL",'Budget Template Sheet'!$K$84),0)</f>
        <v>0</v>
      </c>
      <c r="O134" s="61" cm="1">
        <f t="array" ref="O134">IFERROR(_xlfn.IFS('Budget Template Sheet'!$C$10="AUG",'Budget Template Sheet'!$K$84),0)</f>
        <v>0</v>
      </c>
      <c r="P134" s="61" cm="1">
        <f t="array" ref="P134">IFERROR(_xlfn.IFS('Budget Template Sheet'!$C$10="SEP",'Budget Template Sheet'!$K$84),0)</f>
        <v>0</v>
      </c>
      <c r="Q134" s="61" cm="1">
        <f t="array" ref="Q134">IFERROR(_xlfn.IFS('Budget Template Sheet'!$C$10="OCT",'Budget Template Sheet'!$K$84),0)</f>
        <v>0</v>
      </c>
      <c r="R134" s="61" cm="1">
        <f t="array" ref="R134">IFERROR(_xlfn.IFS('Budget Template Sheet'!$C$10="NOV",'Budget Template Sheet'!$K$84),0)</f>
        <v>0</v>
      </c>
      <c r="S134" s="61" cm="1">
        <f t="array" ref="S134">IFERROR(_xlfn.IFS('Budget Template Sheet'!$C$10="DEC",'Budget Template Sheet'!$K$84),0)</f>
        <v>0</v>
      </c>
      <c r="T134" s="61">
        <f t="shared" si="3"/>
        <v>0</v>
      </c>
    </row>
    <row r="135" spans="1:20" x14ac:dyDescent="0.25">
      <c r="A135" s="60" t="s">
        <v>81</v>
      </c>
      <c r="B135" s="63">
        <v>1</v>
      </c>
      <c r="C135" s="77">
        <f>'Budget Template Sheet'!A85</f>
        <v>7105</v>
      </c>
      <c r="D135" s="63">
        <f>'Budget Template Sheet'!$M$10</f>
        <v>0</v>
      </c>
      <c r="E135" s="128" t="s">
        <v>82</v>
      </c>
      <c r="F135" s="60" t="str">
        <f>VLOOKUP(C135,Accounts!A:B,2,FALSE)</f>
        <v>BSA Thrift Plan-Employer</v>
      </c>
      <c r="G135" s="76">
        <f>'Budget Template Sheet'!$C$5</f>
        <v>0</v>
      </c>
      <c r="H135" s="61" cm="1">
        <f t="array" ref="H135">IFERROR(_xlfn.IFS('Budget Template Sheet'!$C$10="JAN",'Budget Template Sheet'!$K$85),0)</f>
        <v>0</v>
      </c>
      <c r="I135" s="61" cm="1">
        <f t="array" ref="I135">IFERROR(_xlfn.IFS('Budget Template Sheet'!$C$10="FEB",'Budget Template Sheet'!$K$85),0)</f>
        <v>0</v>
      </c>
      <c r="J135" s="61" cm="1">
        <f t="array" ref="J135">IFERROR(_xlfn.IFS('Budget Template Sheet'!$C$10="MAR",'Budget Template Sheet'!$K$85),0)</f>
        <v>0</v>
      </c>
      <c r="K135" s="61" cm="1">
        <f t="array" ref="K135">IFERROR(_xlfn.IFS('Budget Template Sheet'!$C$10="APR",'Budget Template Sheet'!$K$85),0)</f>
        <v>0</v>
      </c>
      <c r="L135" s="61" cm="1">
        <f t="array" ref="L135">IFERROR(_xlfn.IFS('Budget Template Sheet'!$C$10="MAY",'Budget Template Sheet'!$K$85),0)</f>
        <v>0</v>
      </c>
      <c r="M135" s="61" cm="1">
        <f t="array" ref="M135">IFERROR(_xlfn.IFS('Budget Template Sheet'!$C$10="JUN",'Budget Template Sheet'!$K$85),0)</f>
        <v>0</v>
      </c>
      <c r="N135" s="61" cm="1">
        <f t="array" ref="N135">IFERROR(_xlfn.IFS('Budget Template Sheet'!$C$10="JUL",'Budget Template Sheet'!$K$85),0)</f>
        <v>0</v>
      </c>
      <c r="O135" s="61" cm="1">
        <f t="array" ref="O135">IFERROR(_xlfn.IFS('Budget Template Sheet'!$C$10="AUG",'Budget Template Sheet'!$K$85),0)</f>
        <v>0</v>
      </c>
      <c r="P135" s="61" cm="1">
        <f t="array" ref="P135">IFERROR(_xlfn.IFS('Budget Template Sheet'!$C$10="SEP",'Budget Template Sheet'!$K$85),0)</f>
        <v>0</v>
      </c>
      <c r="Q135" s="61" cm="1">
        <f t="array" ref="Q135">IFERROR(_xlfn.IFS('Budget Template Sheet'!$C$10="OCT",'Budget Template Sheet'!$K$85),0)</f>
        <v>0</v>
      </c>
      <c r="R135" s="61" cm="1">
        <f t="array" ref="R135">IFERROR(_xlfn.IFS('Budget Template Sheet'!$C$10="NOV",'Budget Template Sheet'!$K$85),0)</f>
        <v>0</v>
      </c>
      <c r="S135" s="61" cm="1">
        <f t="array" ref="S135">IFERROR(_xlfn.IFS('Budget Template Sheet'!$C$10="DEC",'Budget Template Sheet'!$K$85),0)</f>
        <v>0</v>
      </c>
      <c r="T135" s="61">
        <f t="shared" si="3"/>
        <v>0</v>
      </c>
    </row>
    <row r="136" spans="1:20" x14ac:dyDescent="0.25">
      <c r="A136" s="60" t="s">
        <v>81</v>
      </c>
      <c r="B136" s="63">
        <v>1</v>
      </c>
      <c r="C136" s="77">
        <f>'Budget Template Sheet'!A86</f>
        <v>7108</v>
      </c>
      <c r="D136" s="63">
        <f>'Budget Template Sheet'!$M$10</f>
        <v>0</v>
      </c>
      <c r="E136" s="128" t="s">
        <v>82</v>
      </c>
      <c r="F136" s="60" t="str">
        <f>VLOOKUP(C136,Accounts!A:B,2,FALSE)</f>
        <v>BSA Long-Term Disability-Employer</v>
      </c>
      <c r="G136" s="76">
        <f>'Budget Template Sheet'!$C$5</f>
        <v>0</v>
      </c>
      <c r="H136" s="61" cm="1">
        <f t="array" ref="H136">IFERROR(_xlfn.IFS('Budget Template Sheet'!$C$10="JAN",'Budget Template Sheet'!$K$86),0)</f>
        <v>0</v>
      </c>
      <c r="I136" s="61" cm="1">
        <f t="array" ref="I136">IFERROR(_xlfn.IFS('Budget Template Sheet'!$C$10="FEB",'Budget Template Sheet'!$K$86),0)</f>
        <v>0</v>
      </c>
      <c r="J136" s="61" cm="1">
        <f t="array" ref="J136">IFERROR(_xlfn.IFS('Budget Template Sheet'!$C$10="MAR",'Budget Template Sheet'!$K$86),0)</f>
        <v>0</v>
      </c>
      <c r="K136" s="61" cm="1">
        <f t="array" ref="K136">IFERROR(_xlfn.IFS('Budget Template Sheet'!$C$10="APR",'Budget Template Sheet'!$K$86),0)</f>
        <v>0</v>
      </c>
      <c r="L136" s="61" cm="1">
        <f t="array" ref="L136">IFERROR(_xlfn.IFS('Budget Template Sheet'!$C$10="MAY",'Budget Template Sheet'!$K$86),0)</f>
        <v>0</v>
      </c>
      <c r="M136" s="61" cm="1">
        <f t="array" ref="M136">IFERROR(_xlfn.IFS('Budget Template Sheet'!$C$10="JUN",'Budget Template Sheet'!$K$86),0)</f>
        <v>0</v>
      </c>
      <c r="N136" s="61" cm="1">
        <f t="array" ref="N136">IFERROR(_xlfn.IFS('Budget Template Sheet'!$C$10="JUL",'Budget Template Sheet'!$K$86),0)</f>
        <v>0</v>
      </c>
      <c r="O136" s="61" cm="1">
        <f t="array" ref="O136">IFERROR(_xlfn.IFS('Budget Template Sheet'!$C$10="AUG",'Budget Template Sheet'!$K$86),0)</f>
        <v>0</v>
      </c>
      <c r="P136" s="61" cm="1">
        <f t="array" ref="P136">IFERROR(_xlfn.IFS('Budget Template Sheet'!$C$10="SEP",'Budget Template Sheet'!$K$86),0)</f>
        <v>0</v>
      </c>
      <c r="Q136" s="61" cm="1">
        <f t="array" ref="Q136">IFERROR(_xlfn.IFS('Budget Template Sheet'!$C$10="OCT",'Budget Template Sheet'!$K$86),0)</f>
        <v>0</v>
      </c>
      <c r="R136" s="61" cm="1">
        <f t="array" ref="R136">IFERROR(_xlfn.IFS('Budget Template Sheet'!$C$10="NOV",'Budget Template Sheet'!$K$86),0)</f>
        <v>0</v>
      </c>
      <c r="S136" s="61" cm="1">
        <f t="array" ref="S136">IFERROR(_xlfn.IFS('Budget Template Sheet'!$C$10="DEC",'Budget Template Sheet'!$K$86),0)</f>
        <v>0</v>
      </c>
      <c r="T136" s="61">
        <f t="shared" si="3"/>
        <v>0</v>
      </c>
    </row>
    <row r="137" spans="1:20" x14ac:dyDescent="0.25">
      <c r="A137" s="60" t="s">
        <v>81</v>
      </c>
      <c r="B137" s="63">
        <v>1</v>
      </c>
      <c r="C137" s="77">
        <f>'Budget Template Sheet'!A87</f>
        <v>7109</v>
      </c>
      <c r="D137" s="63">
        <f>'Budget Template Sheet'!$M$10</f>
        <v>0</v>
      </c>
      <c r="E137" s="128" t="s">
        <v>82</v>
      </c>
      <c r="F137" s="60" t="str">
        <f>VLOOKUP(C137,Accounts!A:B,2,FALSE)</f>
        <v>BSA Dental Plan-Employer‘s Share</v>
      </c>
      <c r="G137" s="76">
        <f>'Budget Template Sheet'!$C$5</f>
        <v>0</v>
      </c>
      <c r="H137" s="61" cm="1">
        <f t="array" ref="H137">IFERROR(_xlfn.IFS('Budget Template Sheet'!$C$10="JAN",'Budget Template Sheet'!$K$87),0)</f>
        <v>0</v>
      </c>
      <c r="I137" s="61" cm="1">
        <f t="array" ref="I137">IFERROR(_xlfn.IFS('Budget Template Sheet'!$C$10="FEB",'Budget Template Sheet'!$K$87),0)</f>
        <v>0</v>
      </c>
      <c r="J137" s="61" cm="1">
        <f t="array" ref="J137">IFERROR(_xlfn.IFS('Budget Template Sheet'!$C$10="MAR",'Budget Template Sheet'!$K$87),0)</f>
        <v>0</v>
      </c>
      <c r="K137" s="61" cm="1">
        <f t="array" ref="K137">IFERROR(_xlfn.IFS('Budget Template Sheet'!$C$10="APR",'Budget Template Sheet'!$K$87),0)</f>
        <v>0</v>
      </c>
      <c r="L137" s="61" cm="1">
        <f t="array" ref="L137">IFERROR(_xlfn.IFS('Budget Template Sheet'!$C$10="MAY",'Budget Template Sheet'!$K$87),0)</f>
        <v>0</v>
      </c>
      <c r="M137" s="61" cm="1">
        <f t="array" ref="M137">IFERROR(_xlfn.IFS('Budget Template Sheet'!$C$10="JUN",'Budget Template Sheet'!$K$87),0)</f>
        <v>0</v>
      </c>
      <c r="N137" s="61" cm="1">
        <f t="array" ref="N137">IFERROR(_xlfn.IFS('Budget Template Sheet'!$C$10="JUL",'Budget Template Sheet'!$K$87),0)</f>
        <v>0</v>
      </c>
      <c r="O137" s="61" cm="1">
        <f t="array" ref="O137">IFERROR(_xlfn.IFS('Budget Template Sheet'!$C$10="AUG",'Budget Template Sheet'!$K$87),0)</f>
        <v>0</v>
      </c>
      <c r="P137" s="61" cm="1">
        <f t="array" ref="P137">IFERROR(_xlfn.IFS('Budget Template Sheet'!$C$10="SEP",'Budget Template Sheet'!$K$87),0)</f>
        <v>0</v>
      </c>
      <c r="Q137" s="61" cm="1">
        <f t="array" ref="Q137">IFERROR(_xlfn.IFS('Budget Template Sheet'!$C$10="OCT",'Budget Template Sheet'!$K$87),0)</f>
        <v>0</v>
      </c>
      <c r="R137" s="61" cm="1">
        <f t="array" ref="R137">IFERROR(_xlfn.IFS('Budget Template Sheet'!$C$10="NOV",'Budget Template Sheet'!$K$87),0)</f>
        <v>0</v>
      </c>
      <c r="S137" s="61" cm="1">
        <f t="array" ref="S137">IFERROR(_xlfn.IFS('Budget Template Sheet'!$C$10="DEC",'Budget Template Sheet'!$K$87),0)</f>
        <v>0</v>
      </c>
      <c r="T137" s="61">
        <f t="shared" si="3"/>
        <v>0</v>
      </c>
    </row>
    <row r="138" spans="1:20" x14ac:dyDescent="0.25">
      <c r="A138" s="60" t="s">
        <v>81</v>
      </c>
      <c r="B138" s="63">
        <v>1</v>
      </c>
      <c r="C138" s="77">
        <f>'Budget Template Sheet'!A88</f>
        <v>7110</v>
      </c>
      <c r="D138" s="63">
        <f>'Budget Template Sheet'!$M$10</f>
        <v>0</v>
      </c>
      <c r="E138" s="128" t="s">
        <v>82</v>
      </c>
      <c r="F138" s="60" t="str">
        <f>VLOOKUP(C138,Accounts!A:B,2,FALSE)</f>
        <v>BSA Vision Care Plan-Employer</v>
      </c>
      <c r="G138" s="76">
        <f>'Budget Template Sheet'!$C$5</f>
        <v>0</v>
      </c>
      <c r="H138" s="61" cm="1">
        <f t="array" ref="H138">IFERROR(_xlfn.IFS('Budget Template Sheet'!$C$10="JAN",'Budget Template Sheet'!$K$88),0)</f>
        <v>0</v>
      </c>
      <c r="I138" s="61" cm="1">
        <f t="array" ref="I138">IFERROR(_xlfn.IFS('Budget Template Sheet'!$C$10="FEB",'Budget Template Sheet'!$K$88),0)</f>
        <v>0</v>
      </c>
      <c r="J138" s="61" cm="1">
        <f t="array" ref="J138">IFERROR(_xlfn.IFS('Budget Template Sheet'!$C$10="MAR",'Budget Template Sheet'!$K$88),0)</f>
        <v>0</v>
      </c>
      <c r="K138" s="61" cm="1">
        <f t="array" ref="K138">IFERROR(_xlfn.IFS('Budget Template Sheet'!$C$10="APR",'Budget Template Sheet'!$K$88),0)</f>
        <v>0</v>
      </c>
      <c r="L138" s="61" cm="1">
        <f t="array" ref="L138">IFERROR(_xlfn.IFS('Budget Template Sheet'!$C$10="MAY",'Budget Template Sheet'!$K$88),0)</f>
        <v>0</v>
      </c>
      <c r="M138" s="61" cm="1">
        <f t="array" ref="M138">IFERROR(_xlfn.IFS('Budget Template Sheet'!$C$10="JUN",'Budget Template Sheet'!$K$88),0)</f>
        <v>0</v>
      </c>
      <c r="N138" s="61" cm="1">
        <f t="array" ref="N138">IFERROR(_xlfn.IFS('Budget Template Sheet'!$C$10="JUL",'Budget Template Sheet'!$K$88),0)</f>
        <v>0</v>
      </c>
      <c r="O138" s="61" cm="1">
        <f t="array" ref="O138">IFERROR(_xlfn.IFS('Budget Template Sheet'!$C$10="AUG",'Budget Template Sheet'!$K$88),0)</f>
        <v>0</v>
      </c>
      <c r="P138" s="61" cm="1">
        <f t="array" ref="P138">IFERROR(_xlfn.IFS('Budget Template Sheet'!$C$10="SEP",'Budget Template Sheet'!$K$88),0)</f>
        <v>0</v>
      </c>
      <c r="Q138" s="61" cm="1">
        <f t="array" ref="Q138">IFERROR(_xlfn.IFS('Budget Template Sheet'!$C$10="OCT",'Budget Template Sheet'!$K$88),0)</f>
        <v>0</v>
      </c>
      <c r="R138" s="61" cm="1">
        <f t="array" ref="R138">IFERROR(_xlfn.IFS('Budget Template Sheet'!$C$10="NOV",'Budget Template Sheet'!$K$88),0)</f>
        <v>0</v>
      </c>
      <c r="S138" s="61" cm="1">
        <f t="array" ref="S138">IFERROR(_xlfn.IFS('Budget Template Sheet'!$C$10="DEC",'Budget Template Sheet'!$K$88),0)</f>
        <v>0</v>
      </c>
      <c r="T138" s="61">
        <f t="shared" si="3"/>
        <v>0</v>
      </c>
    </row>
    <row r="139" spans="1:20" x14ac:dyDescent="0.25">
      <c r="A139" s="60" t="s">
        <v>81</v>
      </c>
      <c r="B139" s="63">
        <v>1</v>
      </c>
      <c r="C139" s="77">
        <f>'Budget Template Sheet'!A89</f>
        <v>7116</v>
      </c>
      <c r="D139" s="63">
        <f>'Budget Template Sheet'!$M$10</f>
        <v>0</v>
      </c>
      <c r="E139" s="128" t="s">
        <v>82</v>
      </c>
      <c r="F139" s="60" t="str">
        <f>VLOOKUP(C139,Accounts!A:B,2,FALSE)</f>
        <v>Council Other Benefit - Employer</v>
      </c>
      <c r="G139" s="76">
        <f>'Budget Template Sheet'!$C$5</f>
        <v>0</v>
      </c>
      <c r="H139" s="61" cm="1">
        <f t="array" ref="H139">IFERROR(_xlfn.IFS('Budget Template Sheet'!$C$10="JAN",'Budget Template Sheet'!$K$89),0)</f>
        <v>0</v>
      </c>
      <c r="I139" s="61" cm="1">
        <f t="array" ref="I139">IFERROR(_xlfn.IFS('Budget Template Sheet'!$C$10="FEB",'Budget Template Sheet'!$K$89),0)</f>
        <v>0</v>
      </c>
      <c r="J139" s="61" cm="1">
        <f t="array" ref="J139">IFERROR(_xlfn.IFS('Budget Template Sheet'!$C$10="MAR",'Budget Template Sheet'!$K$89),0)</f>
        <v>0</v>
      </c>
      <c r="K139" s="61" cm="1">
        <f t="array" ref="K139">IFERROR(_xlfn.IFS('Budget Template Sheet'!$C$10="APR",'Budget Template Sheet'!$K$89),0)</f>
        <v>0</v>
      </c>
      <c r="L139" s="61" cm="1">
        <f t="array" ref="L139">IFERROR(_xlfn.IFS('Budget Template Sheet'!$C$10="MAY",'Budget Template Sheet'!$K$89),0)</f>
        <v>0</v>
      </c>
      <c r="M139" s="61" cm="1">
        <f t="array" ref="M139">IFERROR(_xlfn.IFS('Budget Template Sheet'!$C$10="JUN",'Budget Template Sheet'!$K$89),0)</f>
        <v>0</v>
      </c>
      <c r="N139" s="61" cm="1">
        <f t="array" ref="N139">IFERROR(_xlfn.IFS('Budget Template Sheet'!$C$10="JUL",'Budget Template Sheet'!$K$89),0)</f>
        <v>0</v>
      </c>
      <c r="O139" s="61" cm="1">
        <f t="array" ref="O139">IFERROR(_xlfn.IFS('Budget Template Sheet'!$C$10="AUG",'Budget Template Sheet'!$K$89),0)</f>
        <v>0</v>
      </c>
      <c r="P139" s="61" cm="1">
        <f t="array" ref="P139">IFERROR(_xlfn.IFS('Budget Template Sheet'!$C$10="SEP",'Budget Template Sheet'!$K$89),0)</f>
        <v>0</v>
      </c>
      <c r="Q139" s="61" cm="1">
        <f t="array" ref="Q139">IFERROR(_xlfn.IFS('Budget Template Sheet'!$C$10="OCT",'Budget Template Sheet'!$K$89),0)</f>
        <v>0</v>
      </c>
      <c r="R139" s="61" cm="1">
        <f t="array" ref="R139">IFERROR(_xlfn.IFS('Budget Template Sheet'!$C$10="NOV",'Budget Template Sheet'!$K$89),0)</f>
        <v>0</v>
      </c>
      <c r="S139" s="61" cm="1">
        <f t="array" ref="S139">IFERROR(_xlfn.IFS('Budget Template Sheet'!$C$10="DEC",'Budget Template Sheet'!$K$89),0)</f>
        <v>0</v>
      </c>
      <c r="T139" s="61">
        <f t="shared" si="3"/>
        <v>0</v>
      </c>
    </row>
    <row r="140" spans="1:20" x14ac:dyDescent="0.25">
      <c r="A140" s="60" t="s">
        <v>81</v>
      </c>
      <c r="B140" s="63">
        <v>1</v>
      </c>
      <c r="C140" s="77">
        <f>'Budget Template Sheet'!A90</f>
        <v>7301</v>
      </c>
      <c r="D140" s="63">
        <f>'Budget Template Sheet'!$M$10</f>
        <v>0</v>
      </c>
      <c r="E140" s="128" t="s">
        <v>82</v>
      </c>
      <c r="F140" s="60" t="str">
        <f>VLOOKUP(C140,Accounts!A:B,2,FALSE)</f>
        <v>Employment Expense-Interviewing</v>
      </c>
      <c r="G140" s="76">
        <f>'Budget Template Sheet'!$C$5</f>
        <v>0</v>
      </c>
      <c r="H140" s="61" cm="1">
        <f t="array" ref="H140">IFERROR(_xlfn.IFS('Budget Template Sheet'!$C$10="JAN",'Budget Template Sheet'!$K$90),0)</f>
        <v>0</v>
      </c>
      <c r="I140" s="61" cm="1">
        <f t="array" ref="I140">IFERROR(_xlfn.IFS('Budget Template Sheet'!$C$10="FEB",'Budget Template Sheet'!$K$90),0)</f>
        <v>0</v>
      </c>
      <c r="J140" s="61" cm="1">
        <f t="array" ref="J140">IFERROR(_xlfn.IFS('Budget Template Sheet'!$C$10="MAR",'Budget Template Sheet'!$K$90),0)</f>
        <v>0</v>
      </c>
      <c r="K140" s="61" cm="1">
        <f t="array" ref="K140">IFERROR(_xlfn.IFS('Budget Template Sheet'!$C$10="APR",'Budget Template Sheet'!$K$90),0)</f>
        <v>0</v>
      </c>
      <c r="L140" s="61" cm="1">
        <f t="array" ref="L140">IFERROR(_xlfn.IFS('Budget Template Sheet'!$C$10="MAY",'Budget Template Sheet'!$K$90),0)</f>
        <v>0</v>
      </c>
      <c r="M140" s="61" cm="1">
        <f t="array" ref="M140">IFERROR(_xlfn.IFS('Budget Template Sheet'!$C$10="JUN",'Budget Template Sheet'!$K$90),0)</f>
        <v>0</v>
      </c>
      <c r="N140" s="61" cm="1">
        <f t="array" ref="N140">IFERROR(_xlfn.IFS('Budget Template Sheet'!$C$10="JUL",'Budget Template Sheet'!$K$90),0)</f>
        <v>0</v>
      </c>
      <c r="O140" s="61" cm="1">
        <f t="array" ref="O140">IFERROR(_xlfn.IFS('Budget Template Sheet'!$C$10="AUG",'Budget Template Sheet'!$K$90),0)</f>
        <v>0</v>
      </c>
      <c r="P140" s="61" cm="1">
        <f t="array" ref="P140">IFERROR(_xlfn.IFS('Budget Template Sheet'!$C$10="SEP",'Budget Template Sheet'!$K$90),0)</f>
        <v>0</v>
      </c>
      <c r="Q140" s="61" cm="1">
        <f t="array" ref="Q140">IFERROR(_xlfn.IFS('Budget Template Sheet'!$C$10="OCT",'Budget Template Sheet'!$K$90),0)</f>
        <v>0</v>
      </c>
      <c r="R140" s="61" cm="1">
        <f t="array" ref="R140">IFERROR(_xlfn.IFS('Budget Template Sheet'!$C$10="NOV",'Budget Template Sheet'!$K$90),0)</f>
        <v>0</v>
      </c>
      <c r="S140" s="61" cm="1">
        <f t="array" ref="S140">IFERROR(_xlfn.IFS('Budget Template Sheet'!$C$10="DEC",'Budget Template Sheet'!$K$90),0)</f>
        <v>0</v>
      </c>
      <c r="T140" s="61">
        <f t="shared" si="3"/>
        <v>0</v>
      </c>
    </row>
    <row r="141" spans="1:20" x14ac:dyDescent="0.25">
      <c r="A141" s="60" t="s">
        <v>81</v>
      </c>
      <c r="B141" s="63">
        <v>1</v>
      </c>
      <c r="C141" s="77">
        <f>'Budget Template Sheet'!A91</f>
        <v>7302</v>
      </c>
      <c r="D141" s="63">
        <f>'Budget Template Sheet'!$M$10</f>
        <v>0</v>
      </c>
      <c r="E141" s="128" t="s">
        <v>82</v>
      </c>
      <c r="F141" s="60" t="str">
        <f>VLOOKUP(C141,Accounts!A:B,2,FALSE)</f>
        <v>Employment Expense-Relocation</v>
      </c>
      <c r="G141" s="76">
        <f>'Budget Template Sheet'!$C$5</f>
        <v>0</v>
      </c>
      <c r="H141" s="61" cm="1">
        <f t="array" ref="H141">IFERROR(_xlfn.IFS('Budget Template Sheet'!$C$10="JAN",'Budget Template Sheet'!$K$91),0)</f>
        <v>0</v>
      </c>
      <c r="I141" s="61" cm="1">
        <f t="array" ref="I141">IFERROR(_xlfn.IFS('Budget Template Sheet'!$C$10="FEB",'Budget Template Sheet'!$K$91),0)</f>
        <v>0</v>
      </c>
      <c r="J141" s="61" cm="1">
        <f t="array" ref="J141">IFERROR(_xlfn.IFS('Budget Template Sheet'!$C$10="MAR",'Budget Template Sheet'!$K$91),0)</f>
        <v>0</v>
      </c>
      <c r="K141" s="61" cm="1">
        <f t="array" ref="K141">IFERROR(_xlfn.IFS('Budget Template Sheet'!$C$10="APR",'Budget Template Sheet'!$K$91),0)</f>
        <v>0</v>
      </c>
      <c r="L141" s="61" cm="1">
        <f t="array" ref="L141">IFERROR(_xlfn.IFS('Budget Template Sheet'!$C$10="MAY",'Budget Template Sheet'!$K$91),0)</f>
        <v>0</v>
      </c>
      <c r="M141" s="61" cm="1">
        <f t="array" ref="M141">IFERROR(_xlfn.IFS('Budget Template Sheet'!$C$10="JUN",'Budget Template Sheet'!$K$91),0)</f>
        <v>0</v>
      </c>
      <c r="N141" s="61" cm="1">
        <f t="array" ref="N141">IFERROR(_xlfn.IFS('Budget Template Sheet'!$C$10="JUL",'Budget Template Sheet'!$K$91),0)</f>
        <v>0</v>
      </c>
      <c r="O141" s="61" cm="1">
        <f t="array" ref="O141">IFERROR(_xlfn.IFS('Budget Template Sheet'!$C$10="AUG",'Budget Template Sheet'!$K$91),0)</f>
        <v>0</v>
      </c>
      <c r="P141" s="61" cm="1">
        <f t="array" ref="P141">IFERROR(_xlfn.IFS('Budget Template Sheet'!$C$10="SEP",'Budget Template Sheet'!$K$91),0)</f>
        <v>0</v>
      </c>
      <c r="Q141" s="61" cm="1">
        <f t="array" ref="Q141">IFERROR(_xlfn.IFS('Budget Template Sheet'!$C$10="OCT",'Budget Template Sheet'!$K$91),0)</f>
        <v>0</v>
      </c>
      <c r="R141" s="61" cm="1">
        <f t="array" ref="R141">IFERROR(_xlfn.IFS('Budget Template Sheet'!$C$10="NOV",'Budget Template Sheet'!$K$91),0)</f>
        <v>0</v>
      </c>
      <c r="S141" s="61" cm="1">
        <f t="array" ref="S141">IFERROR(_xlfn.IFS('Budget Template Sheet'!$C$10="DEC",'Budget Template Sheet'!$K$91),0)</f>
        <v>0</v>
      </c>
      <c r="T141" s="61">
        <f t="shared" si="3"/>
        <v>0</v>
      </c>
    </row>
    <row r="142" spans="1:20" x14ac:dyDescent="0.25">
      <c r="A142" s="60" t="s">
        <v>81</v>
      </c>
      <c r="B142" s="63">
        <v>1</v>
      </c>
      <c r="C142" s="77">
        <f>'Budget Template Sheet'!A92</f>
        <v>7303</v>
      </c>
      <c r="D142" s="63">
        <f>'Budget Template Sheet'!$M$10</f>
        <v>0</v>
      </c>
      <c r="E142" s="128" t="s">
        <v>82</v>
      </c>
      <c r="F142" s="60" t="str">
        <f>VLOOKUP(C142,Accounts!A:B,2,FALSE)</f>
        <v>Employment Expense-Other</v>
      </c>
      <c r="G142" s="76">
        <f>'Budget Template Sheet'!$C$5</f>
        <v>0</v>
      </c>
      <c r="H142" s="61" cm="1">
        <f t="array" ref="H142">IFERROR(_xlfn.IFS('Budget Template Sheet'!$C$10="JAN",'Budget Template Sheet'!$K$92),0)</f>
        <v>0</v>
      </c>
      <c r="I142" s="61" cm="1">
        <f t="array" ref="I142">IFERROR(_xlfn.IFS('Budget Template Sheet'!$C$10="FEB",'Budget Template Sheet'!$K$92),0)</f>
        <v>0</v>
      </c>
      <c r="J142" s="61" cm="1">
        <f t="array" ref="J142">IFERROR(_xlfn.IFS('Budget Template Sheet'!$C$10="MAR",'Budget Template Sheet'!$K$92),0)</f>
        <v>0</v>
      </c>
      <c r="K142" s="61" cm="1">
        <f t="array" ref="K142">IFERROR(_xlfn.IFS('Budget Template Sheet'!$C$10="APR",'Budget Template Sheet'!$K$92),0)</f>
        <v>0</v>
      </c>
      <c r="L142" s="61" cm="1">
        <f t="array" ref="L142">IFERROR(_xlfn.IFS('Budget Template Sheet'!$C$10="MAY",'Budget Template Sheet'!$K$92),0)</f>
        <v>0</v>
      </c>
      <c r="M142" s="61" cm="1">
        <f t="array" ref="M142">IFERROR(_xlfn.IFS('Budget Template Sheet'!$C$10="JUN",'Budget Template Sheet'!$K$92),0)</f>
        <v>0</v>
      </c>
      <c r="N142" s="61" cm="1">
        <f t="array" ref="N142">IFERROR(_xlfn.IFS('Budget Template Sheet'!$C$10="JUL",'Budget Template Sheet'!$K$92),0)</f>
        <v>0</v>
      </c>
      <c r="O142" s="61" cm="1">
        <f t="array" ref="O142">IFERROR(_xlfn.IFS('Budget Template Sheet'!$C$10="AUG",'Budget Template Sheet'!$K$92),0)</f>
        <v>0</v>
      </c>
      <c r="P142" s="61" cm="1">
        <f t="array" ref="P142">IFERROR(_xlfn.IFS('Budget Template Sheet'!$C$10="SEP",'Budget Template Sheet'!$K$92),0)</f>
        <v>0</v>
      </c>
      <c r="Q142" s="61" cm="1">
        <f t="array" ref="Q142">IFERROR(_xlfn.IFS('Budget Template Sheet'!$C$10="OCT",'Budget Template Sheet'!$K$92),0)</f>
        <v>0</v>
      </c>
      <c r="R142" s="61" cm="1">
        <f t="array" ref="R142">IFERROR(_xlfn.IFS('Budget Template Sheet'!$C$10="NOV",'Budget Template Sheet'!$K$92),0)</f>
        <v>0</v>
      </c>
      <c r="S142" s="61" cm="1">
        <f t="array" ref="S142">IFERROR(_xlfn.IFS('Budget Template Sheet'!$C$10="DEC",'Budget Template Sheet'!$K$92),0)</f>
        <v>0</v>
      </c>
      <c r="T142" s="61">
        <f t="shared" si="3"/>
        <v>0</v>
      </c>
    </row>
    <row r="143" spans="1:20" x14ac:dyDescent="0.25">
      <c r="A143" s="60" t="s">
        <v>81</v>
      </c>
      <c r="B143" s="63">
        <v>1</v>
      </c>
      <c r="C143" s="77">
        <f>'Budget Template Sheet'!A93</f>
        <v>8003</v>
      </c>
      <c r="D143" s="63">
        <f>'Budget Template Sheet'!$M$10</f>
        <v>0</v>
      </c>
      <c r="E143" s="128" t="s">
        <v>82</v>
      </c>
      <c r="F143" s="60" t="str">
        <f>VLOOKUP(C143,Accounts!A:B,2,FALSE)</f>
        <v>Legal Services</v>
      </c>
      <c r="G143" s="76">
        <f>'Budget Template Sheet'!$C$5</f>
        <v>0</v>
      </c>
      <c r="H143" s="61" cm="1">
        <f t="array" ref="H143">IFERROR(_xlfn.IFS('Budget Template Sheet'!$C$10="JAN",'Budget Template Sheet'!$K$93),0)</f>
        <v>0</v>
      </c>
      <c r="I143" s="61" cm="1">
        <f t="array" ref="I143">IFERROR(_xlfn.IFS('Budget Template Sheet'!$C$10="FEB",'Budget Template Sheet'!$K$93),0)</f>
        <v>0</v>
      </c>
      <c r="J143" s="61" cm="1">
        <f t="array" ref="J143">IFERROR(_xlfn.IFS('Budget Template Sheet'!$C$10="MAR",'Budget Template Sheet'!$K$93),0)</f>
        <v>0</v>
      </c>
      <c r="K143" s="61" cm="1">
        <f t="array" ref="K143">IFERROR(_xlfn.IFS('Budget Template Sheet'!$C$10="APR",'Budget Template Sheet'!$K$93),0)</f>
        <v>0</v>
      </c>
      <c r="L143" s="61" cm="1">
        <f t="array" ref="L143">IFERROR(_xlfn.IFS('Budget Template Sheet'!$C$10="MAY",'Budget Template Sheet'!$K$93),0)</f>
        <v>0</v>
      </c>
      <c r="M143" s="61" cm="1">
        <f t="array" ref="M143">IFERROR(_xlfn.IFS('Budget Template Sheet'!$C$10="JUN",'Budget Template Sheet'!$K$93),0)</f>
        <v>0</v>
      </c>
      <c r="N143" s="61" cm="1">
        <f t="array" ref="N143">IFERROR(_xlfn.IFS('Budget Template Sheet'!$C$10="JUL",'Budget Template Sheet'!$K$93),0)</f>
        <v>0</v>
      </c>
      <c r="O143" s="61" cm="1">
        <f t="array" ref="O143">IFERROR(_xlfn.IFS('Budget Template Sheet'!$C$10="AUG",'Budget Template Sheet'!$K$93),0)</f>
        <v>0</v>
      </c>
      <c r="P143" s="61" cm="1">
        <f t="array" ref="P143">IFERROR(_xlfn.IFS('Budget Template Sheet'!$C$10="SEP",'Budget Template Sheet'!$K$93),0)</f>
        <v>0</v>
      </c>
      <c r="Q143" s="61" cm="1">
        <f t="array" ref="Q143">IFERROR(_xlfn.IFS('Budget Template Sheet'!$C$10="OCT",'Budget Template Sheet'!$K$93),0)</f>
        <v>0</v>
      </c>
      <c r="R143" s="61" cm="1">
        <f t="array" ref="R143">IFERROR(_xlfn.IFS('Budget Template Sheet'!$C$10="NOV",'Budget Template Sheet'!$K$93),0)</f>
        <v>0</v>
      </c>
      <c r="S143" s="61" cm="1">
        <f t="array" ref="S143">IFERROR(_xlfn.IFS('Budget Template Sheet'!$C$10="DEC",'Budget Template Sheet'!$K$93),0)</f>
        <v>0</v>
      </c>
      <c r="T143" s="61">
        <f t="shared" si="3"/>
        <v>0</v>
      </c>
    </row>
    <row r="144" spans="1:20" x14ac:dyDescent="0.25">
      <c r="A144" s="60" t="s">
        <v>81</v>
      </c>
      <c r="B144" s="63">
        <v>1</v>
      </c>
      <c r="C144" s="77">
        <f>'Budget Template Sheet'!A94</f>
        <v>8005</v>
      </c>
      <c r="D144" s="63">
        <f>'Budget Template Sheet'!$M$10</f>
        <v>0</v>
      </c>
      <c r="E144" s="128" t="s">
        <v>82</v>
      </c>
      <c r="F144" s="60" t="str">
        <f>VLOOKUP(C144,Accounts!A:B,2,FALSE)</f>
        <v>Fundraising and PR Services</v>
      </c>
      <c r="G144" s="76">
        <f>'Budget Template Sheet'!$C$5</f>
        <v>0</v>
      </c>
      <c r="H144" s="61" cm="1">
        <f t="array" ref="H144">IFERROR(_xlfn.IFS('Budget Template Sheet'!$C$10="JAN",'Budget Template Sheet'!$K$94),0)</f>
        <v>0</v>
      </c>
      <c r="I144" s="61" cm="1">
        <f t="array" ref="I144">IFERROR(_xlfn.IFS('Budget Template Sheet'!$C$10="FEB",'Budget Template Sheet'!$K$94),0)</f>
        <v>0</v>
      </c>
      <c r="J144" s="61" cm="1">
        <f t="array" ref="J144">IFERROR(_xlfn.IFS('Budget Template Sheet'!$C$10="MAR",'Budget Template Sheet'!$K$94),0)</f>
        <v>0</v>
      </c>
      <c r="K144" s="61" cm="1">
        <f t="array" ref="K144">IFERROR(_xlfn.IFS('Budget Template Sheet'!$C$10="APR",'Budget Template Sheet'!$K$94),0)</f>
        <v>0</v>
      </c>
      <c r="L144" s="61" cm="1">
        <f t="array" ref="L144">IFERROR(_xlfn.IFS('Budget Template Sheet'!$C$10="MAY",'Budget Template Sheet'!$K$94),0)</f>
        <v>0</v>
      </c>
      <c r="M144" s="61" cm="1">
        <f t="array" ref="M144">IFERROR(_xlfn.IFS('Budget Template Sheet'!$C$10="JUN",'Budget Template Sheet'!$K$94),0)</f>
        <v>0</v>
      </c>
      <c r="N144" s="61" cm="1">
        <f t="array" ref="N144">IFERROR(_xlfn.IFS('Budget Template Sheet'!$C$10="JUL",'Budget Template Sheet'!$K$94),0)</f>
        <v>0</v>
      </c>
      <c r="O144" s="61" cm="1">
        <f t="array" ref="O144">IFERROR(_xlfn.IFS('Budget Template Sheet'!$C$10="AUG",'Budget Template Sheet'!$K$94),0)</f>
        <v>0</v>
      </c>
      <c r="P144" s="61" cm="1">
        <f t="array" ref="P144">IFERROR(_xlfn.IFS('Budget Template Sheet'!$C$10="SEP",'Budget Template Sheet'!$K$94),0)</f>
        <v>0</v>
      </c>
      <c r="Q144" s="61" cm="1">
        <f t="array" ref="Q144">IFERROR(_xlfn.IFS('Budget Template Sheet'!$C$10="OCT",'Budget Template Sheet'!$K$94),0)</f>
        <v>0</v>
      </c>
      <c r="R144" s="61" cm="1">
        <f t="array" ref="R144">IFERROR(_xlfn.IFS('Budget Template Sheet'!$C$10="NOV",'Budget Template Sheet'!$K$94),0)</f>
        <v>0</v>
      </c>
      <c r="S144" s="61" cm="1">
        <f t="array" ref="S144">IFERROR(_xlfn.IFS('Budget Template Sheet'!$C$10="DEC",'Budget Template Sheet'!$K$94),0)</f>
        <v>0</v>
      </c>
      <c r="T144" s="61">
        <f t="shared" si="3"/>
        <v>0</v>
      </c>
    </row>
    <row r="145" spans="1:20" x14ac:dyDescent="0.25">
      <c r="A145" s="60" t="s">
        <v>81</v>
      </c>
      <c r="B145" s="63">
        <v>1</v>
      </c>
      <c r="C145" s="77">
        <f>'Budget Template Sheet'!A95</f>
        <v>8006</v>
      </c>
      <c r="D145" s="63">
        <f>'Budget Template Sheet'!$M$10</f>
        <v>0</v>
      </c>
      <c r="E145" s="128" t="s">
        <v>82</v>
      </c>
      <c r="F145" s="60" t="str">
        <f>VLOOKUP(C145,Accounts!A:B,2,FALSE)</f>
        <v>Brokerage Services</v>
      </c>
      <c r="G145" s="76">
        <f>'Budget Template Sheet'!$C$5</f>
        <v>0</v>
      </c>
      <c r="H145" s="61" cm="1">
        <f t="array" ref="H145">IFERROR(_xlfn.IFS('Budget Template Sheet'!$C$10="JAN",'Budget Template Sheet'!$K$95),0)</f>
        <v>0</v>
      </c>
      <c r="I145" s="61" cm="1">
        <f t="array" ref="I145">IFERROR(_xlfn.IFS('Budget Template Sheet'!$C$10="FEB",'Budget Template Sheet'!$K$95),0)</f>
        <v>0</v>
      </c>
      <c r="J145" s="61" cm="1">
        <f t="array" ref="J145">IFERROR(_xlfn.IFS('Budget Template Sheet'!$C$10="MAR",'Budget Template Sheet'!$K$95),0)</f>
        <v>0</v>
      </c>
      <c r="K145" s="61" cm="1">
        <f t="array" ref="K145">IFERROR(_xlfn.IFS('Budget Template Sheet'!$C$10="APR",'Budget Template Sheet'!$K$95),0)</f>
        <v>0</v>
      </c>
      <c r="L145" s="61" cm="1">
        <f t="array" ref="L145">IFERROR(_xlfn.IFS('Budget Template Sheet'!$C$10="MAY",'Budget Template Sheet'!$K$95),0)</f>
        <v>0</v>
      </c>
      <c r="M145" s="61" cm="1">
        <f t="array" ref="M145">IFERROR(_xlfn.IFS('Budget Template Sheet'!$C$10="JUN",'Budget Template Sheet'!$K$95),0)</f>
        <v>0</v>
      </c>
      <c r="N145" s="61" cm="1">
        <f t="array" ref="N145">IFERROR(_xlfn.IFS('Budget Template Sheet'!$C$10="JUL",'Budget Template Sheet'!$K$95),0)</f>
        <v>0</v>
      </c>
      <c r="O145" s="61" cm="1">
        <f t="array" ref="O145">IFERROR(_xlfn.IFS('Budget Template Sheet'!$C$10="AUG",'Budget Template Sheet'!$K$95),0)</f>
        <v>0</v>
      </c>
      <c r="P145" s="61" cm="1">
        <f t="array" ref="P145">IFERROR(_xlfn.IFS('Budget Template Sheet'!$C$10="SEP",'Budget Template Sheet'!$K$95),0)</f>
        <v>0</v>
      </c>
      <c r="Q145" s="61" cm="1">
        <f t="array" ref="Q145">IFERROR(_xlfn.IFS('Budget Template Sheet'!$C$10="OCT",'Budget Template Sheet'!$K$95),0)</f>
        <v>0</v>
      </c>
      <c r="R145" s="61" cm="1">
        <f t="array" ref="R145">IFERROR(_xlfn.IFS('Budget Template Sheet'!$C$10="NOV",'Budget Template Sheet'!$K$95),0)</f>
        <v>0</v>
      </c>
      <c r="S145" s="61" cm="1">
        <f t="array" ref="S145">IFERROR(_xlfn.IFS('Budget Template Sheet'!$C$10="DEC",'Budget Template Sheet'!$K$95),0)</f>
        <v>0</v>
      </c>
      <c r="T145" s="61">
        <f t="shared" si="3"/>
        <v>0</v>
      </c>
    </row>
    <row r="146" spans="1:20" x14ac:dyDescent="0.25">
      <c r="A146" s="60" t="s">
        <v>81</v>
      </c>
      <c r="B146" s="63">
        <v>1</v>
      </c>
      <c r="C146" s="77">
        <f>'Budget Template Sheet'!A96</f>
        <v>8007</v>
      </c>
      <c r="D146" s="63">
        <f>'Budget Template Sheet'!$M$10</f>
        <v>0</v>
      </c>
      <c r="E146" s="128" t="s">
        <v>82</v>
      </c>
      <c r="F146" s="60" t="str">
        <f>VLOOKUP(C146,Accounts!A:B,2,FALSE)</f>
        <v>Employment Services</v>
      </c>
      <c r="G146" s="76">
        <f>'Budget Template Sheet'!$C$5</f>
        <v>0</v>
      </c>
      <c r="H146" s="61" cm="1">
        <f t="array" ref="H146">IFERROR(_xlfn.IFS('Budget Template Sheet'!$C$10="JAN",'Budget Template Sheet'!$K$96),0)</f>
        <v>0</v>
      </c>
      <c r="I146" s="61" cm="1">
        <f t="array" ref="I146">IFERROR(_xlfn.IFS('Budget Template Sheet'!$C$10="FEB",'Budget Template Sheet'!$K$96),0)</f>
        <v>0</v>
      </c>
      <c r="J146" s="61" cm="1">
        <f t="array" ref="J146">IFERROR(_xlfn.IFS('Budget Template Sheet'!$C$10="MAR",'Budget Template Sheet'!$K$96),0)</f>
        <v>0</v>
      </c>
      <c r="K146" s="61" cm="1">
        <f t="array" ref="K146">IFERROR(_xlfn.IFS('Budget Template Sheet'!$C$10="APR",'Budget Template Sheet'!$K$96),0)</f>
        <v>0</v>
      </c>
      <c r="L146" s="61" cm="1">
        <f t="array" ref="L146">IFERROR(_xlfn.IFS('Budget Template Sheet'!$C$10="MAY",'Budget Template Sheet'!$K$96),0)</f>
        <v>0</v>
      </c>
      <c r="M146" s="61" cm="1">
        <f t="array" ref="M146">IFERROR(_xlfn.IFS('Budget Template Sheet'!$C$10="JUN",'Budget Template Sheet'!$K$96),0)</f>
        <v>0</v>
      </c>
      <c r="N146" s="61" cm="1">
        <f t="array" ref="N146">IFERROR(_xlfn.IFS('Budget Template Sheet'!$C$10="JUL",'Budget Template Sheet'!$K$96),0)</f>
        <v>0</v>
      </c>
      <c r="O146" s="61" cm="1">
        <f t="array" ref="O146">IFERROR(_xlfn.IFS('Budget Template Sheet'!$C$10="AUG",'Budget Template Sheet'!$K$96),0)</f>
        <v>0</v>
      </c>
      <c r="P146" s="61" cm="1">
        <f t="array" ref="P146">IFERROR(_xlfn.IFS('Budget Template Sheet'!$C$10="SEP",'Budget Template Sheet'!$K$96),0)</f>
        <v>0</v>
      </c>
      <c r="Q146" s="61" cm="1">
        <f t="array" ref="Q146">IFERROR(_xlfn.IFS('Budget Template Sheet'!$C$10="OCT",'Budget Template Sheet'!$K$96),0)</f>
        <v>0</v>
      </c>
      <c r="R146" s="61" cm="1">
        <f t="array" ref="R146">IFERROR(_xlfn.IFS('Budget Template Sheet'!$C$10="NOV",'Budget Template Sheet'!$K$96),0)</f>
        <v>0</v>
      </c>
      <c r="S146" s="61" cm="1">
        <f t="array" ref="S146">IFERROR(_xlfn.IFS('Budget Template Sheet'!$C$10="DEC",'Budget Template Sheet'!$K$96),0)</f>
        <v>0</v>
      </c>
      <c r="T146" s="61">
        <f t="shared" si="3"/>
        <v>0</v>
      </c>
    </row>
    <row r="147" spans="1:20" x14ac:dyDescent="0.25">
      <c r="A147" s="60" t="s">
        <v>81</v>
      </c>
      <c r="B147" s="63">
        <v>1</v>
      </c>
      <c r="C147" s="77">
        <f>'Budget Template Sheet'!A97</f>
        <v>8008</v>
      </c>
      <c r="D147" s="63">
        <f>'Budget Template Sheet'!$M$10</f>
        <v>0</v>
      </c>
      <c r="E147" s="128" t="s">
        <v>82</v>
      </c>
      <c r="F147" s="60" t="str">
        <f>VLOOKUP(C147,Accounts!A:B,2,FALSE)</f>
        <v>Accounting Services</v>
      </c>
      <c r="G147" s="76">
        <f>'Budget Template Sheet'!$C$5</f>
        <v>0</v>
      </c>
      <c r="H147" s="61" cm="1">
        <f t="array" ref="H147">IFERROR(_xlfn.IFS('Budget Template Sheet'!$C$10="JAN",'Budget Template Sheet'!$K$97),0)</f>
        <v>0</v>
      </c>
      <c r="I147" s="61" cm="1">
        <f t="array" ref="I147">IFERROR(_xlfn.IFS('Budget Template Sheet'!$C$10="FEB",'Budget Template Sheet'!$K$97),0)</f>
        <v>0</v>
      </c>
      <c r="J147" s="61" cm="1">
        <f t="array" ref="J147">IFERROR(_xlfn.IFS('Budget Template Sheet'!$C$10="MAR",'Budget Template Sheet'!$K$97),0)</f>
        <v>0</v>
      </c>
      <c r="K147" s="61" cm="1">
        <f t="array" ref="K147">IFERROR(_xlfn.IFS('Budget Template Sheet'!$C$10="APR",'Budget Template Sheet'!$K$97),0)</f>
        <v>0</v>
      </c>
      <c r="L147" s="61" cm="1">
        <f t="array" ref="L147">IFERROR(_xlfn.IFS('Budget Template Sheet'!$C$10="MAY",'Budget Template Sheet'!$K$97),0)</f>
        <v>0</v>
      </c>
      <c r="M147" s="61" cm="1">
        <f t="array" ref="M147">IFERROR(_xlfn.IFS('Budget Template Sheet'!$C$10="JUN",'Budget Template Sheet'!$K$97),0)</f>
        <v>0</v>
      </c>
      <c r="N147" s="61" cm="1">
        <f t="array" ref="N147">IFERROR(_xlfn.IFS('Budget Template Sheet'!$C$10="JUL",'Budget Template Sheet'!$K$97),0)</f>
        <v>0</v>
      </c>
      <c r="O147" s="61" cm="1">
        <f t="array" ref="O147">IFERROR(_xlfn.IFS('Budget Template Sheet'!$C$10="AUG",'Budget Template Sheet'!$K$97),0)</f>
        <v>0</v>
      </c>
      <c r="P147" s="61" cm="1">
        <f t="array" ref="P147">IFERROR(_xlfn.IFS('Budget Template Sheet'!$C$10="SEP",'Budget Template Sheet'!$K$97),0)</f>
        <v>0</v>
      </c>
      <c r="Q147" s="61" cm="1">
        <f t="array" ref="Q147">IFERROR(_xlfn.IFS('Budget Template Sheet'!$C$10="OCT",'Budget Template Sheet'!$K$97),0)</f>
        <v>0</v>
      </c>
      <c r="R147" s="61" cm="1">
        <f t="array" ref="R147">IFERROR(_xlfn.IFS('Budget Template Sheet'!$C$10="NOV",'Budget Template Sheet'!$K$97),0)</f>
        <v>0</v>
      </c>
      <c r="S147" s="61" cm="1">
        <f t="array" ref="S147">IFERROR(_xlfn.IFS('Budget Template Sheet'!$C$10="DEC",'Budget Template Sheet'!$K$97),0)</f>
        <v>0</v>
      </c>
      <c r="T147" s="61">
        <f t="shared" si="3"/>
        <v>0</v>
      </c>
    </row>
    <row r="148" spans="1:20" x14ac:dyDescent="0.25">
      <c r="A148" s="60" t="s">
        <v>81</v>
      </c>
      <c r="B148" s="63">
        <v>1</v>
      </c>
      <c r="C148" s="77">
        <f>'Budget Template Sheet'!A98</f>
        <v>8009</v>
      </c>
      <c r="D148" s="63">
        <f>'Budget Template Sheet'!$M$10</f>
        <v>0</v>
      </c>
      <c r="E148" s="128" t="s">
        <v>82</v>
      </c>
      <c r="F148" s="60" t="str">
        <f>VLOOKUP(C148,Accounts!A:B,2,FALSE)</f>
        <v>Electronic Data Processing Fees</v>
      </c>
      <c r="G148" s="76">
        <f>'Budget Template Sheet'!$C$5</f>
        <v>0</v>
      </c>
      <c r="H148" s="61" cm="1">
        <f t="array" ref="H148">IFERROR(_xlfn.IFS('Budget Template Sheet'!$C$10="JAN",'Budget Template Sheet'!$K$98),0)</f>
        <v>0</v>
      </c>
      <c r="I148" s="61" cm="1">
        <f t="array" ref="I148">IFERROR(_xlfn.IFS('Budget Template Sheet'!$C$10="FEB",'Budget Template Sheet'!$K$98),0)</f>
        <v>0</v>
      </c>
      <c r="J148" s="61" cm="1">
        <f t="array" ref="J148">IFERROR(_xlfn.IFS('Budget Template Sheet'!$C$10="MAR",'Budget Template Sheet'!$K$98),0)</f>
        <v>0</v>
      </c>
      <c r="K148" s="61" cm="1">
        <f t="array" ref="K148">IFERROR(_xlfn.IFS('Budget Template Sheet'!$C$10="APR",'Budget Template Sheet'!$K$98),0)</f>
        <v>0</v>
      </c>
      <c r="L148" s="61" cm="1">
        <f t="array" ref="L148">IFERROR(_xlfn.IFS('Budget Template Sheet'!$C$10="MAY",'Budget Template Sheet'!$K$98),0)</f>
        <v>0</v>
      </c>
      <c r="M148" s="61" cm="1">
        <f t="array" ref="M148">IFERROR(_xlfn.IFS('Budget Template Sheet'!$C$10="JUN",'Budget Template Sheet'!$K$98),0)</f>
        <v>0</v>
      </c>
      <c r="N148" s="61" cm="1">
        <f t="array" ref="N148">IFERROR(_xlfn.IFS('Budget Template Sheet'!$C$10="JUL",'Budget Template Sheet'!$K$98),0)</f>
        <v>0</v>
      </c>
      <c r="O148" s="61" cm="1">
        <f t="array" ref="O148">IFERROR(_xlfn.IFS('Budget Template Sheet'!$C$10="AUG",'Budget Template Sheet'!$K$98),0)</f>
        <v>0</v>
      </c>
      <c r="P148" s="61" cm="1">
        <f t="array" ref="P148">IFERROR(_xlfn.IFS('Budget Template Sheet'!$C$10="SEP",'Budget Template Sheet'!$K$98),0)</f>
        <v>0</v>
      </c>
      <c r="Q148" s="61" cm="1">
        <f t="array" ref="Q148">IFERROR(_xlfn.IFS('Budget Template Sheet'!$C$10="OCT",'Budget Template Sheet'!$K$98),0)</f>
        <v>0</v>
      </c>
      <c r="R148" s="61" cm="1">
        <f t="array" ref="R148">IFERROR(_xlfn.IFS('Budget Template Sheet'!$C$10="NOV",'Budget Template Sheet'!$K$98),0)</f>
        <v>0</v>
      </c>
      <c r="S148" s="61" cm="1">
        <f t="array" ref="S148">IFERROR(_xlfn.IFS('Budget Template Sheet'!$C$10="DEC",'Budget Template Sheet'!$K$98),0)</f>
        <v>0</v>
      </c>
      <c r="T148" s="61">
        <f t="shared" si="3"/>
        <v>0</v>
      </c>
    </row>
    <row r="149" spans="1:20" x14ac:dyDescent="0.25">
      <c r="A149" s="60" t="s">
        <v>81</v>
      </c>
      <c r="B149" s="63">
        <v>1</v>
      </c>
      <c r="C149" s="77">
        <f>'Budget Template Sheet'!A99</f>
        <v>8010</v>
      </c>
      <c r="D149" s="63">
        <f>'Budget Template Sheet'!$M$10</f>
        <v>0</v>
      </c>
      <c r="E149" s="128" t="s">
        <v>82</v>
      </c>
      <c r="F149" s="60" t="str">
        <f>VLOOKUP(C149,Accounts!A:B,2,FALSE)</f>
        <v>Other Professional Services</v>
      </c>
      <c r="G149" s="76">
        <f>'Budget Template Sheet'!$C$5</f>
        <v>0</v>
      </c>
      <c r="H149" s="61" cm="1">
        <f t="array" ref="H149">IFERROR(_xlfn.IFS('Budget Template Sheet'!$C$10="JAN",'Budget Template Sheet'!$K$99),0)</f>
        <v>0</v>
      </c>
      <c r="I149" s="61" cm="1">
        <f t="array" ref="I149">IFERROR(_xlfn.IFS('Budget Template Sheet'!$C$10="FEB",'Budget Template Sheet'!$K$99),0)</f>
        <v>0</v>
      </c>
      <c r="J149" s="61" cm="1">
        <f t="array" ref="J149">IFERROR(_xlfn.IFS('Budget Template Sheet'!$C$10="MAR",'Budget Template Sheet'!$K$99),0)</f>
        <v>0</v>
      </c>
      <c r="K149" s="61" cm="1">
        <f t="array" ref="K149">IFERROR(_xlfn.IFS('Budget Template Sheet'!$C$10="APR",'Budget Template Sheet'!$K$99),0)</f>
        <v>0</v>
      </c>
      <c r="L149" s="61" cm="1">
        <f t="array" ref="L149">IFERROR(_xlfn.IFS('Budget Template Sheet'!$C$10="MAY",'Budget Template Sheet'!$K$99),0)</f>
        <v>0</v>
      </c>
      <c r="M149" s="61" cm="1">
        <f t="array" ref="M149">IFERROR(_xlfn.IFS('Budget Template Sheet'!$C$10="JUN",'Budget Template Sheet'!$K$99),0)</f>
        <v>0</v>
      </c>
      <c r="N149" s="61" cm="1">
        <f t="array" ref="N149">IFERROR(_xlfn.IFS('Budget Template Sheet'!$C$10="JUL",'Budget Template Sheet'!$K$99),0)</f>
        <v>0</v>
      </c>
      <c r="O149" s="61" cm="1">
        <f t="array" ref="O149">IFERROR(_xlfn.IFS('Budget Template Sheet'!$C$10="AUG",'Budget Template Sheet'!$K$99),0)</f>
        <v>0</v>
      </c>
      <c r="P149" s="61" cm="1">
        <f t="array" ref="P149">IFERROR(_xlfn.IFS('Budget Template Sheet'!$C$10="SEP",'Budget Template Sheet'!$K$99),0)</f>
        <v>0</v>
      </c>
      <c r="Q149" s="61" cm="1">
        <f t="array" ref="Q149">IFERROR(_xlfn.IFS('Budget Template Sheet'!$C$10="OCT",'Budget Template Sheet'!$K$99),0)</f>
        <v>0</v>
      </c>
      <c r="R149" s="61" cm="1">
        <f t="array" ref="R149">IFERROR(_xlfn.IFS('Budget Template Sheet'!$C$10="NOV",'Budget Template Sheet'!$K$99),0)</f>
        <v>0</v>
      </c>
      <c r="S149" s="61" cm="1">
        <f t="array" ref="S149">IFERROR(_xlfn.IFS('Budget Template Sheet'!$C$10="DEC",'Budget Template Sheet'!$K$99),0)</f>
        <v>0</v>
      </c>
      <c r="T149" s="61">
        <f t="shared" si="3"/>
        <v>0</v>
      </c>
    </row>
    <row r="150" spans="1:20" x14ac:dyDescent="0.25">
      <c r="A150" s="60" t="s">
        <v>81</v>
      </c>
      <c r="B150" s="63">
        <v>1</v>
      </c>
      <c r="C150" s="77">
        <f>'Budget Template Sheet'!A100</f>
        <v>8101</v>
      </c>
      <c r="D150" s="63">
        <f>'Budget Template Sheet'!$M$10</f>
        <v>0</v>
      </c>
      <c r="E150" s="128" t="s">
        <v>82</v>
      </c>
      <c r="F150" s="60" t="str">
        <f>VLOOKUP(C150,Accounts!A:B,2,FALSE)</f>
        <v>Supplies-Health and Safety</v>
      </c>
      <c r="G150" s="76">
        <f>'Budget Template Sheet'!$C$5</f>
        <v>0</v>
      </c>
      <c r="H150" s="61" cm="1">
        <f t="array" ref="H150">IFERROR(_xlfn.IFS('Budget Template Sheet'!$C$10="JAN",'Budget Template Sheet'!$K$100),0)</f>
        <v>0</v>
      </c>
      <c r="I150" s="61" cm="1">
        <f t="array" ref="I150">IFERROR(_xlfn.IFS('Budget Template Sheet'!$C$10="FEB",'Budget Template Sheet'!$K$100),0)</f>
        <v>0</v>
      </c>
      <c r="J150" s="61" cm="1">
        <f t="array" ref="J150">IFERROR(_xlfn.IFS('Budget Template Sheet'!$C$10="MAR",'Budget Template Sheet'!$K$100),0)</f>
        <v>0</v>
      </c>
      <c r="K150" s="61" cm="1">
        <f t="array" ref="K150">IFERROR(_xlfn.IFS('Budget Template Sheet'!$C$10="APR",'Budget Template Sheet'!$K$100),0)</f>
        <v>0</v>
      </c>
      <c r="L150" s="61" cm="1">
        <f t="array" ref="L150">IFERROR(_xlfn.IFS('Budget Template Sheet'!$C$10="MAY",'Budget Template Sheet'!$K$100),0)</f>
        <v>0</v>
      </c>
      <c r="M150" s="61" cm="1">
        <f t="array" ref="M150">IFERROR(_xlfn.IFS('Budget Template Sheet'!$C$10="JUN",'Budget Template Sheet'!$K$100),0)</f>
        <v>0</v>
      </c>
      <c r="N150" s="61" cm="1">
        <f t="array" ref="N150">IFERROR(_xlfn.IFS('Budget Template Sheet'!$C$10="JUL",'Budget Template Sheet'!$K$100),0)</f>
        <v>0</v>
      </c>
      <c r="O150" s="61" cm="1">
        <f t="array" ref="O150">IFERROR(_xlfn.IFS('Budget Template Sheet'!$C$10="AUG",'Budget Template Sheet'!$K$100),0)</f>
        <v>0</v>
      </c>
      <c r="P150" s="61" cm="1">
        <f t="array" ref="P150">IFERROR(_xlfn.IFS('Budget Template Sheet'!$C$10="SEP",'Budget Template Sheet'!$K$100),0)</f>
        <v>0</v>
      </c>
      <c r="Q150" s="61" cm="1">
        <f t="array" ref="Q150">IFERROR(_xlfn.IFS('Budget Template Sheet'!$C$10="OCT",'Budget Template Sheet'!$K$100),0)</f>
        <v>0</v>
      </c>
      <c r="R150" s="61" cm="1">
        <f t="array" ref="R150">IFERROR(_xlfn.IFS('Budget Template Sheet'!$C$10="NOV",'Budget Template Sheet'!$K$100),0)</f>
        <v>0</v>
      </c>
      <c r="S150" s="61" cm="1">
        <f t="array" ref="S150">IFERROR(_xlfn.IFS('Budget Template Sheet'!$C$10="DEC",'Budget Template Sheet'!$K$100),0)</f>
        <v>0</v>
      </c>
      <c r="T150" s="61">
        <f t="shared" si="3"/>
        <v>0</v>
      </c>
    </row>
    <row r="151" spans="1:20" x14ac:dyDescent="0.25">
      <c r="A151" s="60" t="s">
        <v>81</v>
      </c>
      <c r="B151" s="63">
        <v>1</v>
      </c>
      <c r="C151" s="77">
        <f>'Budget Template Sheet'!A101</f>
        <v>8103</v>
      </c>
      <c r="D151" s="63">
        <f>'Budget Template Sheet'!$M$10</f>
        <v>0</v>
      </c>
      <c r="E151" s="128" t="s">
        <v>82</v>
      </c>
      <c r="F151" s="60" t="str">
        <f>VLOOKUP(C151,Accounts!A:B,2,FALSE)</f>
        <v>Supplies-Program</v>
      </c>
      <c r="G151" s="76">
        <f>'Budget Template Sheet'!$C$5</f>
        <v>0</v>
      </c>
      <c r="H151" s="61" cm="1">
        <f t="array" ref="H151">IFERROR(_xlfn.IFS('Budget Template Sheet'!$C$10="JAN",'Budget Template Sheet'!$K$101),0)</f>
        <v>0</v>
      </c>
      <c r="I151" s="61" cm="1">
        <f t="array" ref="I151">IFERROR(_xlfn.IFS('Budget Template Sheet'!$C$10="FEB",'Budget Template Sheet'!$K$101),0)</f>
        <v>0</v>
      </c>
      <c r="J151" s="61" cm="1">
        <f t="array" ref="J151">IFERROR(_xlfn.IFS('Budget Template Sheet'!$C$10="MAR",'Budget Template Sheet'!$K$101),0)</f>
        <v>0</v>
      </c>
      <c r="K151" s="61" cm="1">
        <f t="array" ref="K151">IFERROR(_xlfn.IFS('Budget Template Sheet'!$C$10="APR",'Budget Template Sheet'!$K$101),0)</f>
        <v>0</v>
      </c>
      <c r="L151" s="61" cm="1">
        <f t="array" ref="L151">IFERROR(_xlfn.IFS('Budget Template Sheet'!$C$10="MAY",'Budget Template Sheet'!$K$101),0)</f>
        <v>0</v>
      </c>
      <c r="M151" s="61" cm="1">
        <f t="array" ref="M151">IFERROR(_xlfn.IFS('Budget Template Sheet'!$C$10="JUN",'Budget Template Sheet'!$K$101),0)</f>
        <v>0</v>
      </c>
      <c r="N151" s="61" cm="1">
        <f t="array" ref="N151">IFERROR(_xlfn.IFS('Budget Template Sheet'!$C$10="JUL",'Budget Template Sheet'!$K$101),0)</f>
        <v>0</v>
      </c>
      <c r="O151" s="61" cm="1">
        <f t="array" ref="O151">IFERROR(_xlfn.IFS('Budget Template Sheet'!$C$10="AUG",'Budget Template Sheet'!$K$101),0)</f>
        <v>0</v>
      </c>
      <c r="P151" s="61" cm="1">
        <f t="array" ref="P151">IFERROR(_xlfn.IFS('Budget Template Sheet'!$C$10="SEP",'Budget Template Sheet'!$K$101),0)</f>
        <v>0</v>
      </c>
      <c r="Q151" s="61" cm="1">
        <f t="array" ref="Q151">IFERROR(_xlfn.IFS('Budget Template Sheet'!$C$10="OCT",'Budget Template Sheet'!$K$101),0)</f>
        <v>0</v>
      </c>
      <c r="R151" s="61" cm="1">
        <f t="array" ref="R151">IFERROR(_xlfn.IFS('Budget Template Sheet'!$C$10="NOV",'Budget Template Sheet'!$K$101),0)</f>
        <v>0</v>
      </c>
      <c r="S151" s="61" cm="1">
        <f t="array" ref="S151">IFERROR(_xlfn.IFS('Budget Template Sheet'!$C$10="DEC",'Budget Template Sheet'!$K$101),0)</f>
        <v>0</v>
      </c>
      <c r="T151" s="61">
        <f t="shared" si="3"/>
        <v>0</v>
      </c>
    </row>
    <row r="152" spans="1:20" x14ac:dyDescent="0.25">
      <c r="A152" s="60" t="s">
        <v>81</v>
      </c>
      <c r="B152" s="63">
        <v>1</v>
      </c>
      <c r="C152" s="77">
        <f>'Budget Template Sheet'!A102</f>
        <v>8104</v>
      </c>
      <c r="D152" s="63">
        <f>'Budget Template Sheet'!$M$10</f>
        <v>0</v>
      </c>
      <c r="E152" s="128" t="s">
        <v>82</v>
      </c>
      <c r="F152" s="60" t="str">
        <f>VLOOKUP(C152,Accounts!A:B,2,FALSE)</f>
        <v>Supplies-Food and Commissary</v>
      </c>
      <c r="G152" s="76">
        <f>'Budget Template Sheet'!$C$5</f>
        <v>0</v>
      </c>
      <c r="H152" s="61" cm="1">
        <f t="array" ref="H152">IFERROR(_xlfn.IFS('Budget Template Sheet'!$C$10="JAN",'Budget Template Sheet'!$K$102),0)</f>
        <v>0</v>
      </c>
      <c r="I152" s="61" cm="1">
        <f t="array" ref="I152">IFERROR(_xlfn.IFS('Budget Template Sheet'!$C$10="FEB",'Budget Template Sheet'!$K$102),0)</f>
        <v>0</v>
      </c>
      <c r="J152" s="61" cm="1">
        <f t="array" ref="J152">IFERROR(_xlfn.IFS('Budget Template Sheet'!$C$10="MAR",'Budget Template Sheet'!$K$102),0)</f>
        <v>0</v>
      </c>
      <c r="K152" s="61" cm="1">
        <f t="array" ref="K152">IFERROR(_xlfn.IFS('Budget Template Sheet'!$C$10="APR",'Budget Template Sheet'!$K$102),0)</f>
        <v>0</v>
      </c>
      <c r="L152" s="61" cm="1">
        <f t="array" ref="L152">IFERROR(_xlfn.IFS('Budget Template Sheet'!$C$10="MAY",'Budget Template Sheet'!$K$102),0)</f>
        <v>0</v>
      </c>
      <c r="M152" s="61" cm="1">
        <f t="array" ref="M152">IFERROR(_xlfn.IFS('Budget Template Sheet'!$C$10="JUN",'Budget Template Sheet'!$K$102),0)</f>
        <v>0</v>
      </c>
      <c r="N152" s="61" cm="1">
        <f t="array" ref="N152">IFERROR(_xlfn.IFS('Budget Template Sheet'!$C$10="JUL",'Budget Template Sheet'!$K$102),0)</f>
        <v>0</v>
      </c>
      <c r="O152" s="61" cm="1">
        <f t="array" ref="O152">IFERROR(_xlfn.IFS('Budget Template Sheet'!$C$10="AUG",'Budget Template Sheet'!$K$102),0)</f>
        <v>0</v>
      </c>
      <c r="P152" s="61" cm="1">
        <f t="array" ref="P152">IFERROR(_xlfn.IFS('Budget Template Sheet'!$C$10="SEP",'Budget Template Sheet'!$K$102),0)</f>
        <v>0</v>
      </c>
      <c r="Q152" s="61" cm="1">
        <f t="array" ref="Q152">IFERROR(_xlfn.IFS('Budget Template Sheet'!$C$10="OCT",'Budget Template Sheet'!$K$102),0)</f>
        <v>0</v>
      </c>
      <c r="R152" s="61" cm="1">
        <f t="array" ref="R152">IFERROR(_xlfn.IFS('Budget Template Sheet'!$C$10="NOV",'Budget Template Sheet'!$K$102),0)</f>
        <v>0</v>
      </c>
      <c r="S152" s="61" cm="1">
        <f t="array" ref="S152">IFERROR(_xlfn.IFS('Budget Template Sheet'!$C$10="DEC",'Budget Template Sheet'!$K$102),0)</f>
        <v>0</v>
      </c>
      <c r="T152" s="61">
        <f t="shared" si="3"/>
        <v>0</v>
      </c>
    </row>
    <row r="153" spans="1:20" x14ac:dyDescent="0.25">
      <c r="A153" s="60" t="s">
        <v>81</v>
      </c>
      <c r="B153" s="63">
        <v>1</v>
      </c>
      <c r="C153" s="77">
        <f>'Budget Template Sheet'!A103</f>
        <v>8105</v>
      </c>
      <c r="D153" s="63">
        <f>'Budget Template Sheet'!$M$10</f>
        <v>0</v>
      </c>
      <c r="E153" s="128" t="s">
        <v>82</v>
      </c>
      <c r="F153" s="60" t="str">
        <f>VLOOKUP(C153,Accounts!A:B,2,FALSE)</f>
        <v>Supplies-Janitorial</v>
      </c>
      <c r="G153" s="76">
        <f>'Budget Template Sheet'!$C$5</f>
        <v>0</v>
      </c>
      <c r="H153" s="61" cm="1">
        <f t="array" ref="H153">IFERROR(_xlfn.IFS('Budget Template Sheet'!$C$10="JAN",'Budget Template Sheet'!$K$103),0)</f>
        <v>0</v>
      </c>
      <c r="I153" s="61" cm="1">
        <f t="array" ref="I153">IFERROR(_xlfn.IFS('Budget Template Sheet'!$C$10="FEB",'Budget Template Sheet'!$K$103),0)</f>
        <v>0</v>
      </c>
      <c r="J153" s="61" cm="1">
        <f t="array" ref="J153">IFERROR(_xlfn.IFS('Budget Template Sheet'!$C$10="MAR",'Budget Template Sheet'!$K$103),0)</f>
        <v>0</v>
      </c>
      <c r="K153" s="61" cm="1">
        <f t="array" ref="K153">IFERROR(_xlfn.IFS('Budget Template Sheet'!$C$10="APR",'Budget Template Sheet'!$K$103),0)</f>
        <v>0</v>
      </c>
      <c r="L153" s="61" cm="1">
        <f t="array" ref="L153">IFERROR(_xlfn.IFS('Budget Template Sheet'!$C$10="MAY",'Budget Template Sheet'!$K$103),0)</f>
        <v>0</v>
      </c>
      <c r="M153" s="61" cm="1">
        <f t="array" ref="M153">IFERROR(_xlfn.IFS('Budget Template Sheet'!$C$10="JUN",'Budget Template Sheet'!$K$103),0)</f>
        <v>0</v>
      </c>
      <c r="N153" s="61" cm="1">
        <f t="array" ref="N153">IFERROR(_xlfn.IFS('Budget Template Sheet'!$C$10="JUL",'Budget Template Sheet'!$K$103),0)</f>
        <v>0</v>
      </c>
      <c r="O153" s="61" cm="1">
        <f t="array" ref="O153">IFERROR(_xlfn.IFS('Budget Template Sheet'!$C$10="AUG",'Budget Template Sheet'!$K$103),0)</f>
        <v>0</v>
      </c>
      <c r="P153" s="61" cm="1">
        <f t="array" ref="P153">IFERROR(_xlfn.IFS('Budget Template Sheet'!$C$10="SEP",'Budget Template Sheet'!$K$103),0)</f>
        <v>0</v>
      </c>
      <c r="Q153" s="61" cm="1">
        <f t="array" ref="Q153">IFERROR(_xlfn.IFS('Budget Template Sheet'!$C$10="OCT",'Budget Template Sheet'!$K$103),0)</f>
        <v>0</v>
      </c>
      <c r="R153" s="61" cm="1">
        <f t="array" ref="R153">IFERROR(_xlfn.IFS('Budget Template Sheet'!$C$10="NOV",'Budget Template Sheet'!$K$103),0)</f>
        <v>0</v>
      </c>
      <c r="S153" s="61" cm="1">
        <f t="array" ref="S153">IFERROR(_xlfn.IFS('Budget Template Sheet'!$C$10="DEC",'Budget Template Sheet'!$K$103),0)</f>
        <v>0</v>
      </c>
      <c r="T153" s="61">
        <f t="shared" si="3"/>
        <v>0</v>
      </c>
    </row>
    <row r="154" spans="1:20" x14ac:dyDescent="0.25">
      <c r="A154" s="60" t="s">
        <v>81</v>
      </c>
      <c r="B154" s="63">
        <v>1</v>
      </c>
      <c r="C154" s="77">
        <f>'Budget Template Sheet'!A104</f>
        <v>8106</v>
      </c>
      <c r="D154" s="63">
        <f>'Budget Template Sheet'!$M$10</f>
        <v>0</v>
      </c>
      <c r="E154" s="128" t="s">
        <v>82</v>
      </c>
      <c r="F154" s="60" t="str">
        <f>VLOOKUP(C154,Accounts!A:B,2,FALSE)</f>
        <v>Supplies-Office</v>
      </c>
      <c r="G154" s="76">
        <f>'Budget Template Sheet'!$C$5</f>
        <v>0</v>
      </c>
      <c r="H154" s="61" cm="1">
        <f t="array" ref="H154">IFERROR(_xlfn.IFS('Budget Template Sheet'!$C$10="JAN",'Budget Template Sheet'!$K$104),0)</f>
        <v>0</v>
      </c>
      <c r="I154" s="61" cm="1">
        <f t="array" ref="I154">IFERROR(_xlfn.IFS('Budget Template Sheet'!$C$10="FEB",'Budget Template Sheet'!$K$104),0)</f>
        <v>0</v>
      </c>
      <c r="J154" s="61" cm="1">
        <f t="array" ref="J154">IFERROR(_xlfn.IFS('Budget Template Sheet'!$C$10="MAR",'Budget Template Sheet'!$K$104),0)</f>
        <v>0</v>
      </c>
      <c r="K154" s="61" cm="1">
        <f t="array" ref="K154">IFERROR(_xlfn.IFS('Budget Template Sheet'!$C$10="APR",'Budget Template Sheet'!$K$104),0)</f>
        <v>0</v>
      </c>
      <c r="L154" s="61" cm="1">
        <f t="array" ref="L154">IFERROR(_xlfn.IFS('Budget Template Sheet'!$C$10="MAY",'Budget Template Sheet'!$K$104),0)</f>
        <v>0</v>
      </c>
      <c r="M154" s="61" cm="1">
        <f t="array" ref="M154">IFERROR(_xlfn.IFS('Budget Template Sheet'!$C$10="JUN",'Budget Template Sheet'!$K$104),0)</f>
        <v>0</v>
      </c>
      <c r="N154" s="61" cm="1">
        <f t="array" ref="N154">IFERROR(_xlfn.IFS('Budget Template Sheet'!$C$10="JUL",'Budget Template Sheet'!$K$104),0)</f>
        <v>0</v>
      </c>
      <c r="O154" s="61" cm="1">
        <f t="array" ref="O154">IFERROR(_xlfn.IFS('Budget Template Sheet'!$C$10="AUG",'Budget Template Sheet'!$K$104),0)</f>
        <v>0</v>
      </c>
      <c r="P154" s="61" cm="1">
        <f t="array" ref="P154">IFERROR(_xlfn.IFS('Budget Template Sheet'!$C$10="SEP",'Budget Template Sheet'!$K$104),0)</f>
        <v>0</v>
      </c>
      <c r="Q154" s="61" cm="1">
        <f t="array" ref="Q154">IFERROR(_xlfn.IFS('Budget Template Sheet'!$C$10="OCT",'Budget Template Sheet'!$K$104),0)</f>
        <v>0</v>
      </c>
      <c r="R154" s="61" cm="1">
        <f t="array" ref="R154">IFERROR(_xlfn.IFS('Budget Template Sheet'!$C$10="NOV",'Budget Template Sheet'!$K$104),0)</f>
        <v>0</v>
      </c>
      <c r="S154" s="61" cm="1">
        <f t="array" ref="S154">IFERROR(_xlfn.IFS('Budget Template Sheet'!$C$10="DEC",'Budget Template Sheet'!$K$104),0)</f>
        <v>0</v>
      </c>
      <c r="T154" s="61">
        <f t="shared" si="3"/>
        <v>0</v>
      </c>
    </row>
    <row r="155" spans="1:20" x14ac:dyDescent="0.25">
      <c r="A155" s="60" t="s">
        <v>81</v>
      </c>
      <c r="B155" s="63">
        <v>1</v>
      </c>
      <c r="C155" s="77">
        <f>'Budget Template Sheet'!A105</f>
        <v>8108</v>
      </c>
      <c r="D155" s="63">
        <f>'Budget Template Sheet'!$M$10</f>
        <v>0</v>
      </c>
      <c r="E155" s="128" t="s">
        <v>82</v>
      </c>
      <c r="F155" s="60" t="str">
        <f>VLOOKUP(C155,Accounts!A:B,2,FALSE)</f>
        <v>Supplies-Catering</v>
      </c>
      <c r="G155" s="76">
        <f>'Budget Template Sheet'!$C$5</f>
        <v>0</v>
      </c>
      <c r="H155" s="61" cm="1">
        <f t="array" ref="H155">IFERROR(_xlfn.IFS('Budget Template Sheet'!$C$10="JAN",'Budget Template Sheet'!$K$105),0)</f>
        <v>0</v>
      </c>
      <c r="I155" s="61" cm="1">
        <f t="array" ref="I155">IFERROR(_xlfn.IFS('Budget Template Sheet'!$C$10="FEB",'Budget Template Sheet'!$K$105),0)</f>
        <v>0</v>
      </c>
      <c r="J155" s="61" cm="1">
        <f t="array" ref="J155">IFERROR(_xlfn.IFS('Budget Template Sheet'!$C$10="MAR",'Budget Template Sheet'!$K$105),0)</f>
        <v>0</v>
      </c>
      <c r="K155" s="61" cm="1">
        <f t="array" ref="K155">IFERROR(_xlfn.IFS('Budget Template Sheet'!$C$10="APR",'Budget Template Sheet'!$K$105),0)</f>
        <v>0</v>
      </c>
      <c r="L155" s="61" cm="1">
        <f t="array" ref="L155">IFERROR(_xlfn.IFS('Budget Template Sheet'!$C$10="MAY",'Budget Template Sheet'!$K$105),0)</f>
        <v>0</v>
      </c>
      <c r="M155" s="61" cm="1">
        <f t="array" ref="M155">IFERROR(_xlfn.IFS('Budget Template Sheet'!$C$10="JUN",'Budget Template Sheet'!$K$105),0)</f>
        <v>0</v>
      </c>
      <c r="N155" s="61" cm="1">
        <f t="array" ref="N155">IFERROR(_xlfn.IFS('Budget Template Sheet'!$C$10="JUL",'Budget Template Sheet'!$K$105),0)</f>
        <v>0</v>
      </c>
      <c r="O155" s="61" cm="1">
        <f t="array" ref="O155">IFERROR(_xlfn.IFS('Budget Template Sheet'!$C$10="AUG",'Budget Template Sheet'!$K$105),0)</f>
        <v>0</v>
      </c>
      <c r="P155" s="61" cm="1">
        <f t="array" ref="P155">IFERROR(_xlfn.IFS('Budget Template Sheet'!$C$10="SEP",'Budget Template Sheet'!$K$105),0)</f>
        <v>0</v>
      </c>
      <c r="Q155" s="61" cm="1">
        <f t="array" ref="Q155">IFERROR(_xlfn.IFS('Budget Template Sheet'!$C$10="OCT",'Budget Template Sheet'!$K$105),0)</f>
        <v>0</v>
      </c>
      <c r="R155" s="61" cm="1">
        <f t="array" ref="R155">IFERROR(_xlfn.IFS('Budget Template Sheet'!$C$10="NOV",'Budget Template Sheet'!$K$105),0)</f>
        <v>0</v>
      </c>
      <c r="S155" s="61" cm="1">
        <f t="array" ref="S155">IFERROR(_xlfn.IFS('Budget Template Sheet'!$C$10="DEC",'Budget Template Sheet'!$K$105),0)</f>
        <v>0</v>
      </c>
      <c r="T155" s="61">
        <f t="shared" si="3"/>
        <v>0</v>
      </c>
    </row>
    <row r="156" spans="1:20" x14ac:dyDescent="0.25">
      <c r="A156" s="60" t="s">
        <v>81</v>
      </c>
      <c r="B156" s="63">
        <v>1</v>
      </c>
      <c r="C156" s="77">
        <f>'Budget Template Sheet'!A106</f>
        <v>8111</v>
      </c>
      <c r="D156" s="63">
        <f>'Budget Template Sheet'!$M$10</f>
        <v>0</v>
      </c>
      <c r="E156" s="128" t="s">
        <v>82</v>
      </c>
      <c r="F156" s="60" t="str">
        <f>VLOOKUP(C156,Accounts!A:B,2,FALSE)</f>
        <v>Supplies-Camp Equipment</v>
      </c>
      <c r="G156" s="76">
        <f>'Budget Template Sheet'!$C$5</f>
        <v>0</v>
      </c>
      <c r="H156" s="61" cm="1">
        <f t="array" ref="H156">IFERROR(_xlfn.IFS('Budget Template Sheet'!$C$10="JAN",'Budget Template Sheet'!$K$106),0)</f>
        <v>0</v>
      </c>
      <c r="I156" s="61" cm="1">
        <f t="array" ref="I156">IFERROR(_xlfn.IFS('Budget Template Sheet'!$C$10="FEB",'Budget Template Sheet'!$K$106),0)</f>
        <v>0</v>
      </c>
      <c r="J156" s="61" cm="1">
        <f t="array" ref="J156">IFERROR(_xlfn.IFS('Budget Template Sheet'!$C$10="MAR",'Budget Template Sheet'!$K$106),0)</f>
        <v>0</v>
      </c>
      <c r="K156" s="61" cm="1">
        <f t="array" ref="K156">IFERROR(_xlfn.IFS('Budget Template Sheet'!$C$10="APR",'Budget Template Sheet'!$K$106),0)</f>
        <v>0</v>
      </c>
      <c r="L156" s="61" cm="1">
        <f t="array" ref="L156">IFERROR(_xlfn.IFS('Budget Template Sheet'!$C$10="MAY",'Budget Template Sheet'!$K$106),0)</f>
        <v>0</v>
      </c>
      <c r="M156" s="61" cm="1">
        <f t="array" ref="M156">IFERROR(_xlfn.IFS('Budget Template Sheet'!$C$10="JUN",'Budget Template Sheet'!$K$106),0)</f>
        <v>0</v>
      </c>
      <c r="N156" s="61" cm="1">
        <f t="array" ref="N156">IFERROR(_xlfn.IFS('Budget Template Sheet'!$C$10="JUL",'Budget Template Sheet'!$K$106),0)</f>
        <v>0</v>
      </c>
      <c r="O156" s="61" cm="1">
        <f t="array" ref="O156">IFERROR(_xlfn.IFS('Budget Template Sheet'!$C$10="AUG",'Budget Template Sheet'!$K$106),0)</f>
        <v>0</v>
      </c>
      <c r="P156" s="61" cm="1">
        <f t="array" ref="P156">IFERROR(_xlfn.IFS('Budget Template Sheet'!$C$10="SEP",'Budget Template Sheet'!$K$106),0)</f>
        <v>0</v>
      </c>
      <c r="Q156" s="61" cm="1">
        <f t="array" ref="Q156">IFERROR(_xlfn.IFS('Budget Template Sheet'!$C$10="OCT",'Budget Template Sheet'!$K$106),0)</f>
        <v>0</v>
      </c>
      <c r="R156" s="61" cm="1">
        <f t="array" ref="R156">IFERROR(_xlfn.IFS('Budget Template Sheet'!$C$10="NOV",'Budget Template Sheet'!$K$106),0)</f>
        <v>0</v>
      </c>
      <c r="S156" s="61" cm="1">
        <f t="array" ref="S156">IFERROR(_xlfn.IFS('Budget Template Sheet'!$C$10="DEC",'Budget Template Sheet'!$K$106),0)</f>
        <v>0</v>
      </c>
      <c r="T156" s="61">
        <f t="shared" si="3"/>
        <v>0</v>
      </c>
    </row>
    <row r="157" spans="1:20" x14ac:dyDescent="0.25">
      <c r="A157" s="60" t="s">
        <v>81</v>
      </c>
      <c r="B157" s="63">
        <v>1</v>
      </c>
      <c r="C157" s="77">
        <f>'Budget Template Sheet'!A107</f>
        <v>8112</v>
      </c>
      <c r="D157" s="63">
        <f>'Budget Template Sheet'!$M$10</f>
        <v>0</v>
      </c>
      <c r="E157" s="128" t="s">
        <v>82</v>
      </c>
      <c r="F157" s="60" t="str">
        <f>VLOOKUP(C157,Accounts!A:B,2,FALSE)</f>
        <v>Supplies-Kitchen</v>
      </c>
      <c r="G157" s="76">
        <f>'Budget Template Sheet'!$C$5</f>
        <v>0</v>
      </c>
      <c r="H157" s="61" cm="1">
        <f t="array" ref="H157">IFERROR(_xlfn.IFS('Budget Template Sheet'!$C$10="JAN",'Budget Template Sheet'!$K$107),0)</f>
        <v>0</v>
      </c>
      <c r="I157" s="61" cm="1">
        <f t="array" ref="I157">IFERROR(_xlfn.IFS('Budget Template Sheet'!$C$10="FEB",'Budget Template Sheet'!$K$107),0)</f>
        <v>0</v>
      </c>
      <c r="J157" s="61" cm="1">
        <f t="array" ref="J157">IFERROR(_xlfn.IFS('Budget Template Sheet'!$C$10="MAR",'Budget Template Sheet'!$K$107),0)</f>
        <v>0</v>
      </c>
      <c r="K157" s="61" cm="1">
        <f t="array" ref="K157">IFERROR(_xlfn.IFS('Budget Template Sheet'!$C$10="APR",'Budget Template Sheet'!$K$107),0)</f>
        <v>0</v>
      </c>
      <c r="L157" s="61" cm="1">
        <f t="array" ref="L157">IFERROR(_xlfn.IFS('Budget Template Sheet'!$C$10="MAY",'Budget Template Sheet'!$K$107),0)</f>
        <v>0</v>
      </c>
      <c r="M157" s="61" cm="1">
        <f t="array" ref="M157">IFERROR(_xlfn.IFS('Budget Template Sheet'!$C$10="JUN",'Budget Template Sheet'!$K$107),0)</f>
        <v>0</v>
      </c>
      <c r="N157" s="61" cm="1">
        <f t="array" ref="N157">IFERROR(_xlfn.IFS('Budget Template Sheet'!$C$10="JUL",'Budget Template Sheet'!$K$107),0)</f>
        <v>0</v>
      </c>
      <c r="O157" s="61" cm="1">
        <f t="array" ref="O157">IFERROR(_xlfn.IFS('Budget Template Sheet'!$C$10="AUG",'Budget Template Sheet'!$K$107),0)</f>
        <v>0</v>
      </c>
      <c r="P157" s="61" cm="1">
        <f t="array" ref="P157">IFERROR(_xlfn.IFS('Budget Template Sheet'!$C$10="SEP",'Budget Template Sheet'!$K$107),0)</f>
        <v>0</v>
      </c>
      <c r="Q157" s="61" cm="1">
        <f t="array" ref="Q157">IFERROR(_xlfn.IFS('Budget Template Sheet'!$C$10="OCT",'Budget Template Sheet'!$K$107),0)</f>
        <v>0</v>
      </c>
      <c r="R157" s="61" cm="1">
        <f t="array" ref="R157">IFERROR(_xlfn.IFS('Budget Template Sheet'!$C$10="NOV",'Budget Template Sheet'!$K$107),0)</f>
        <v>0</v>
      </c>
      <c r="S157" s="61" cm="1">
        <f t="array" ref="S157">IFERROR(_xlfn.IFS('Budget Template Sheet'!$C$10="DEC",'Budget Template Sheet'!$K$107),0)</f>
        <v>0</v>
      </c>
      <c r="T157" s="61">
        <f t="shared" si="3"/>
        <v>0</v>
      </c>
    </row>
    <row r="158" spans="1:20" x14ac:dyDescent="0.25">
      <c r="A158" s="60" t="s">
        <v>81</v>
      </c>
      <c r="B158" s="63">
        <v>1</v>
      </c>
      <c r="C158" s="77">
        <f>'Budget Template Sheet'!A108</f>
        <v>8131</v>
      </c>
      <c r="D158" s="63">
        <f>'Budget Template Sheet'!$M$10</f>
        <v>0</v>
      </c>
      <c r="E158" s="128" t="s">
        <v>82</v>
      </c>
      <c r="F158" s="60" t="str">
        <f>VLOOKUP(C158,Accounts!A:B,2,FALSE)</f>
        <v>Other Supplies</v>
      </c>
      <c r="G158" s="76">
        <f>'Budget Template Sheet'!$C$5</f>
        <v>0</v>
      </c>
      <c r="H158" s="61" cm="1">
        <f t="array" ref="H158">IFERROR(_xlfn.IFS('Budget Template Sheet'!$C$10="JAN",'Budget Template Sheet'!$K$108),0)</f>
        <v>0</v>
      </c>
      <c r="I158" s="61" cm="1">
        <f t="array" ref="I158">IFERROR(_xlfn.IFS('Budget Template Sheet'!$C$10="FEB",'Budget Template Sheet'!$K$108),0)</f>
        <v>0</v>
      </c>
      <c r="J158" s="61" cm="1">
        <f t="array" ref="J158">IFERROR(_xlfn.IFS('Budget Template Sheet'!$C$10="MAR",'Budget Template Sheet'!$K$108),0)</f>
        <v>0</v>
      </c>
      <c r="K158" s="61" cm="1">
        <f t="array" ref="K158">IFERROR(_xlfn.IFS('Budget Template Sheet'!$C$10="APR",'Budget Template Sheet'!$K$108),0)</f>
        <v>0</v>
      </c>
      <c r="L158" s="61" cm="1">
        <f t="array" ref="L158">IFERROR(_xlfn.IFS('Budget Template Sheet'!$C$10="MAY",'Budget Template Sheet'!$K$108),0)</f>
        <v>0</v>
      </c>
      <c r="M158" s="61" cm="1">
        <f t="array" ref="M158">IFERROR(_xlfn.IFS('Budget Template Sheet'!$C$10="JUN",'Budget Template Sheet'!$K$108),0)</f>
        <v>0</v>
      </c>
      <c r="N158" s="61" cm="1">
        <f t="array" ref="N158">IFERROR(_xlfn.IFS('Budget Template Sheet'!$C$10="JUL",'Budget Template Sheet'!$K$108),0)</f>
        <v>0</v>
      </c>
      <c r="O158" s="61" cm="1">
        <f t="array" ref="O158">IFERROR(_xlfn.IFS('Budget Template Sheet'!$C$10="AUG",'Budget Template Sheet'!$K$108),0)</f>
        <v>0</v>
      </c>
      <c r="P158" s="61" cm="1">
        <f t="array" ref="P158">IFERROR(_xlfn.IFS('Budget Template Sheet'!$C$10="SEP",'Budget Template Sheet'!$K$108),0)</f>
        <v>0</v>
      </c>
      <c r="Q158" s="61" cm="1">
        <f t="array" ref="Q158">IFERROR(_xlfn.IFS('Budget Template Sheet'!$C$10="OCT",'Budget Template Sheet'!$K$108),0)</f>
        <v>0</v>
      </c>
      <c r="R158" s="61" cm="1">
        <f t="array" ref="R158">IFERROR(_xlfn.IFS('Budget Template Sheet'!$C$10="NOV",'Budget Template Sheet'!$K$108),0)</f>
        <v>0</v>
      </c>
      <c r="S158" s="61" cm="1">
        <f t="array" ref="S158">IFERROR(_xlfn.IFS('Budget Template Sheet'!$C$10="DEC",'Budget Template Sheet'!$K$108),0)</f>
        <v>0</v>
      </c>
      <c r="T158" s="61">
        <f t="shared" si="3"/>
        <v>0</v>
      </c>
    </row>
    <row r="159" spans="1:20" x14ac:dyDescent="0.25">
      <c r="A159" s="60" t="s">
        <v>81</v>
      </c>
      <c r="B159" s="63">
        <v>1</v>
      </c>
      <c r="C159" s="77">
        <f>'Budget Template Sheet'!A109</f>
        <v>8201</v>
      </c>
      <c r="D159" s="63">
        <f>'Budget Template Sheet'!$M$10</f>
        <v>0</v>
      </c>
      <c r="E159" s="128" t="s">
        <v>82</v>
      </c>
      <c r="F159" s="60" t="str">
        <f>VLOOKUP(C159,Accounts!A:B,2,FALSE)</f>
        <v>Telephone</v>
      </c>
      <c r="G159" s="76">
        <f>'Budget Template Sheet'!$C$5</f>
        <v>0</v>
      </c>
      <c r="H159" s="61" cm="1">
        <f t="array" ref="H159">IFERROR(_xlfn.IFS('Budget Template Sheet'!$C$10="JAN",'Budget Template Sheet'!$K$109),0)</f>
        <v>0</v>
      </c>
      <c r="I159" s="61" cm="1">
        <f t="array" ref="I159">IFERROR(_xlfn.IFS('Budget Template Sheet'!$C$10="FEB",'Budget Template Sheet'!$K$109),0)</f>
        <v>0</v>
      </c>
      <c r="J159" s="61" cm="1">
        <f t="array" ref="J159">IFERROR(_xlfn.IFS('Budget Template Sheet'!$C$10="MAR",'Budget Template Sheet'!$K$109),0)</f>
        <v>0</v>
      </c>
      <c r="K159" s="61" cm="1">
        <f t="array" ref="K159">IFERROR(_xlfn.IFS('Budget Template Sheet'!$C$10="APR",'Budget Template Sheet'!$K$109),0)</f>
        <v>0</v>
      </c>
      <c r="L159" s="61" cm="1">
        <f t="array" ref="L159">IFERROR(_xlfn.IFS('Budget Template Sheet'!$C$10="MAY",'Budget Template Sheet'!$K$109),0)</f>
        <v>0</v>
      </c>
      <c r="M159" s="61" cm="1">
        <f t="array" ref="M159">IFERROR(_xlfn.IFS('Budget Template Sheet'!$C$10="JUN",'Budget Template Sheet'!$K$109),0)</f>
        <v>0</v>
      </c>
      <c r="N159" s="61" cm="1">
        <f t="array" ref="N159">IFERROR(_xlfn.IFS('Budget Template Sheet'!$C$10="JUL",'Budget Template Sheet'!$K$109),0)</f>
        <v>0</v>
      </c>
      <c r="O159" s="61" cm="1">
        <f t="array" ref="O159">IFERROR(_xlfn.IFS('Budget Template Sheet'!$C$10="AUG",'Budget Template Sheet'!$K$109),0)</f>
        <v>0</v>
      </c>
      <c r="P159" s="61" cm="1">
        <f t="array" ref="P159">IFERROR(_xlfn.IFS('Budget Template Sheet'!$C$10="SEP",'Budget Template Sheet'!$K$109),0)</f>
        <v>0</v>
      </c>
      <c r="Q159" s="61" cm="1">
        <f t="array" ref="Q159">IFERROR(_xlfn.IFS('Budget Template Sheet'!$C$10="OCT",'Budget Template Sheet'!$K$109),0)</f>
        <v>0</v>
      </c>
      <c r="R159" s="61" cm="1">
        <f t="array" ref="R159">IFERROR(_xlfn.IFS('Budget Template Sheet'!$C$10="NOV",'Budget Template Sheet'!$K$109),0)</f>
        <v>0</v>
      </c>
      <c r="S159" s="61" cm="1">
        <f t="array" ref="S159">IFERROR(_xlfn.IFS('Budget Template Sheet'!$C$10="DEC",'Budget Template Sheet'!$K$109),0)</f>
        <v>0</v>
      </c>
      <c r="T159" s="61">
        <f t="shared" si="3"/>
        <v>0</v>
      </c>
    </row>
    <row r="160" spans="1:20" x14ac:dyDescent="0.25">
      <c r="A160" s="60" t="s">
        <v>81</v>
      </c>
      <c r="B160" s="63">
        <v>1</v>
      </c>
      <c r="C160" s="77">
        <f>'Budget Template Sheet'!A110</f>
        <v>8202</v>
      </c>
      <c r="D160" s="63">
        <f>'Budget Template Sheet'!$M$10</f>
        <v>0</v>
      </c>
      <c r="E160" s="128" t="s">
        <v>82</v>
      </c>
      <c r="F160" s="60" t="str">
        <f>VLOOKUP(C160,Accounts!A:B,2,FALSE)</f>
        <v>Mobile Device</v>
      </c>
      <c r="G160" s="76">
        <f>'Budget Template Sheet'!$C$5</f>
        <v>0</v>
      </c>
      <c r="H160" s="61" cm="1">
        <f t="array" ref="H160">IFERROR(_xlfn.IFS('Budget Template Sheet'!$C$10="JAN",'Budget Template Sheet'!$K$110),0)</f>
        <v>0</v>
      </c>
      <c r="I160" s="61" cm="1">
        <f t="array" ref="I160">IFERROR(_xlfn.IFS('Budget Template Sheet'!$C$10="FEB",'Budget Template Sheet'!$K$110),0)</f>
        <v>0</v>
      </c>
      <c r="J160" s="61" cm="1">
        <f t="array" ref="J160">IFERROR(_xlfn.IFS('Budget Template Sheet'!$C$10="MAR",'Budget Template Sheet'!$K$110),0)</f>
        <v>0</v>
      </c>
      <c r="K160" s="61" cm="1">
        <f t="array" ref="K160">IFERROR(_xlfn.IFS('Budget Template Sheet'!$C$10="APR",'Budget Template Sheet'!$K$110),0)</f>
        <v>0</v>
      </c>
      <c r="L160" s="61" cm="1">
        <f t="array" ref="L160">IFERROR(_xlfn.IFS('Budget Template Sheet'!$C$10="MAY",'Budget Template Sheet'!$K$110),0)</f>
        <v>0</v>
      </c>
      <c r="M160" s="61" cm="1">
        <f t="array" ref="M160">IFERROR(_xlfn.IFS('Budget Template Sheet'!$C$10="JUN",'Budget Template Sheet'!$K$110),0)</f>
        <v>0</v>
      </c>
      <c r="N160" s="61" cm="1">
        <f t="array" ref="N160">IFERROR(_xlfn.IFS('Budget Template Sheet'!$C$10="JUL",'Budget Template Sheet'!$K$110),0)</f>
        <v>0</v>
      </c>
      <c r="O160" s="61" cm="1">
        <f t="array" ref="O160">IFERROR(_xlfn.IFS('Budget Template Sheet'!$C$10="AUG",'Budget Template Sheet'!$K$110),0)</f>
        <v>0</v>
      </c>
      <c r="P160" s="61" cm="1">
        <f t="array" ref="P160">IFERROR(_xlfn.IFS('Budget Template Sheet'!$C$10="SEP",'Budget Template Sheet'!$K$110),0)</f>
        <v>0</v>
      </c>
      <c r="Q160" s="61" cm="1">
        <f t="array" ref="Q160">IFERROR(_xlfn.IFS('Budget Template Sheet'!$C$10="OCT",'Budget Template Sheet'!$K$110),0)</f>
        <v>0</v>
      </c>
      <c r="R160" s="61" cm="1">
        <f t="array" ref="R160">IFERROR(_xlfn.IFS('Budget Template Sheet'!$C$10="NOV",'Budget Template Sheet'!$K$110),0)</f>
        <v>0</v>
      </c>
      <c r="S160" s="61" cm="1">
        <f t="array" ref="S160">IFERROR(_xlfn.IFS('Budget Template Sheet'!$C$10="DEC",'Budget Template Sheet'!$K$110),0)</f>
        <v>0</v>
      </c>
      <c r="T160" s="61">
        <f t="shared" si="3"/>
        <v>0</v>
      </c>
    </row>
    <row r="161" spans="1:20" x14ac:dyDescent="0.25">
      <c r="A161" s="60" t="s">
        <v>81</v>
      </c>
      <c r="B161" s="63">
        <v>1</v>
      </c>
      <c r="C161" s="77">
        <f>'Budget Template Sheet'!A111</f>
        <v>8301</v>
      </c>
      <c r="D161" s="63">
        <f>'Budget Template Sheet'!$M$10</f>
        <v>0</v>
      </c>
      <c r="E161" s="128" t="s">
        <v>82</v>
      </c>
      <c r="F161" s="60" t="str">
        <f>VLOOKUP(C161,Accounts!A:B,2,FALSE)</f>
        <v>Postage</v>
      </c>
      <c r="G161" s="76">
        <f>'Budget Template Sheet'!$C$5</f>
        <v>0</v>
      </c>
      <c r="H161" s="61" cm="1">
        <f t="array" ref="H161">IFERROR(_xlfn.IFS('Budget Template Sheet'!$C$10="JAN",'Budget Template Sheet'!$K$111),0)</f>
        <v>0</v>
      </c>
      <c r="I161" s="61" cm="1">
        <f t="array" ref="I161">IFERROR(_xlfn.IFS('Budget Template Sheet'!$C$10="FEB",'Budget Template Sheet'!$K$111),0)</f>
        <v>0</v>
      </c>
      <c r="J161" s="61" cm="1">
        <f t="array" ref="J161">IFERROR(_xlfn.IFS('Budget Template Sheet'!$C$10="MAR",'Budget Template Sheet'!$K$111),0)</f>
        <v>0</v>
      </c>
      <c r="K161" s="61" cm="1">
        <f t="array" ref="K161">IFERROR(_xlfn.IFS('Budget Template Sheet'!$C$10="APR",'Budget Template Sheet'!$K$111),0)</f>
        <v>0</v>
      </c>
      <c r="L161" s="61" cm="1">
        <f t="array" ref="L161">IFERROR(_xlfn.IFS('Budget Template Sheet'!$C$10="MAY",'Budget Template Sheet'!$K$111),0)</f>
        <v>0</v>
      </c>
      <c r="M161" s="61" cm="1">
        <f t="array" ref="M161">IFERROR(_xlfn.IFS('Budget Template Sheet'!$C$10="JUN",'Budget Template Sheet'!$K$111),0)</f>
        <v>0</v>
      </c>
      <c r="N161" s="61" cm="1">
        <f t="array" ref="N161">IFERROR(_xlfn.IFS('Budget Template Sheet'!$C$10="JUL",'Budget Template Sheet'!$K$111),0)</f>
        <v>0</v>
      </c>
      <c r="O161" s="61" cm="1">
        <f t="array" ref="O161">IFERROR(_xlfn.IFS('Budget Template Sheet'!$C$10="AUG",'Budget Template Sheet'!$K$111),0)</f>
        <v>0</v>
      </c>
      <c r="P161" s="61" cm="1">
        <f t="array" ref="P161">IFERROR(_xlfn.IFS('Budget Template Sheet'!$C$10="SEP",'Budget Template Sheet'!$K$111),0)</f>
        <v>0</v>
      </c>
      <c r="Q161" s="61" cm="1">
        <f t="array" ref="Q161">IFERROR(_xlfn.IFS('Budget Template Sheet'!$C$10="OCT",'Budget Template Sheet'!$K$111),0)</f>
        <v>0</v>
      </c>
      <c r="R161" s="61" cm="1">
        <f t="array" ref="R161">IFERROR(_xlfn.IFS('Budget Template Sheet'!$C$10="NOV",'Budget Template Sheet'!$K$111),0)</f>
        <v>0</v>
      </c>
      <c r="S161" s="61" cm="1">
        <f t="array" ref="S161">IFERROR(_xlfn.IFS('Budget Template Sheet'!$C$10="DEC",'Budget Template Sheet'!$K$111),0)</f>
        <v>0</v>
      </c>
      <c r="T161" s="61">
        <f t="shared" si="3"/>
        <v>0</v>
      </c>
    </row>
    <row r="162" spans="1:20" x14ac:dyDescent="0.25">
      <c r="A162" s="60" t="s">
        <v>81</v>
      </c>
      <c r="B162" s="63">
        <v>1</v>
      </c>
      <c r="C162" s="77">
        <f>'Budget Template Sheet'!A112</f>
        <v>8302</v>
      </c>
      <c r="D162" s="63">
        <f>'Budget Template Sheet'!$M$10</f>
        <v>0</v>
      </c>
      <c r="E162" s="128" t="s">
        <v>82</v>
      </c>
      <c r="F162" s="60" t="str">
        <f>VLOOKUP(C162,Accounts!A:B,2,FALSE)</f>
        <v>Outgoing Freight Expense</v>
      </c>
      <c r="G162" s="76">
        <f>'Budget Template Sheet'!$C$5</f>
        <v>0</v>
      </c>
      <c r="H162" s="61" cm="1">
        <f t="array" ref="H162">IFERROR(_xlfn.IFS('Budget Template Sheet'!$C$10="JAN",'Budget Template Sheet'!$K$112),0)</f>
        <v>0</v>
      </c>
      <c r="I162" s="61" cm="1">
        <f t="array" ref="I162">IFERROR(_xlfn.IFS('Budget Template Sheet'!$C$10="FEB",'Budget Template Sheet'!$K$112),0)</f>
        <v>0</v>
      </c>
      <c r="J162" s="61" cm="1">
        <f t="array" ref="J162">IFERROR(_xlfn.IFS('Budget Template Sheet'!$C$10="MAR",'Budget Template Sheet'!$K$112),0)</f>
        <v>0</v>
      </c>
      <c r="K162" s="61" cm="1">
        <f t="array" ref="K162">IFERROR(_xlfn.IFS('Budget Template Sheet'!$C$10="APR",'Budget Template Sheet'!$K$112),0)</f>
        <v>0</v>
      </c>
      <c r="L162" s="61" cm="1">
        <f t="array" ref="L162">IFERROR(_xlfn.IFS('Budget Template Sheet'!$C$10="MAY",'Budget Template Sheet'!$K$112),0)</f>
        <v>0</v>
      </c>
      <c r="M162" s="61" cm="1">
        <f t="array" ref="M162">IFERROR(_xlfn.IFS('Budget Template Sheet'!$C$10="JUN",'Budget Template Sheet'!$K$112),0)</f>
        <v>0</v>
      </c>
      <c r="N162" s="61" cm="1">
        <f t="array" ref="N162">IFERROR(_xlfn.IFS('Budget Template Sheet'!$C$10="JUL",'Budget Template Sheet'!$K$112),0)</f>
        <v>0</v>
      </c>
      <c r="O162" s="61" cm="1">
        <f t="array" ref="O162">IFERROR(_xlfn.IFS('Budget Template Sheet'!$C$10="AUG",'Budget Template Sheet'!$K$112),0)</f>
        <v>0</v>
      </c>
      <c r="P162" s="61" cm="1">
        <f t="array" ref="P162">IFERROR(_xlfn.IFS('Budget Template Sheet'!$C$10="SEP",'Budget Template Sheet'!$K$112),0)</f>
        <v>0</v>
      </c>
      <c r="Q162" s="61" cm="1">
        <f t="array" ref="Q162">IFERROR(_xlfn.IFS('Budget Template Sheet'!$C$10="OCT",'Budget Template Sheet'!$K$112),0)</f>
        <v>0</v>
      </c>
      <c r="R162" s="61" cm="1">
        <f t="array" ref="R162">IFERROR(_xlfn.IFS('Budget Template Sheet'!$C$10="NOV",'Budget Template Sheet'!$K$112),0)</f>
        <v>0</v>
      </c>
      <c r="S162" s="61" cm="1">
        <f t="array" ref="S162">IFERROR(_xlfn.IFS('Budget Template Sheet'!$C$10="DEC",'Budget Template Sheet'!$K$112),0)</f>
        <v>0</v>
      </c>
      <c r="T162" s="61">
        <f t="shared" si="3"/>
        <v>0</v>
      </c>
    </row>
    <row r="163" spans="1:20" x14ac:dyDescent="0.25">
      <c r="A163" s="60" t="s">
        <v>81</v>
      </c>
      <c r="B163" s="63">
        <v>1</v>
      </c>
      <c r="C163" s="77">
        <f>'Budget Template Sheet'!A113</f>
        <v>8303</v>
      </c>
      <c r="D163" s="63">
        <f>'Budget Template Sheet'!$M$10</f>
        <v>0</v>
      </c>
      <c r="E163" s="128" t="s">
        <v>82</v>
      </c>
      <c r="F163" s="60" t="str">
        <f>VLOOKUP(C163,Accounts!A:B,2,FALSE)</f>
        <v>Income Freight</v>
      </c>
      <c r="G163" s="76">
        <f>'Budget Template Sheet'!$C$5</f>
        <v>0</v>
      </c>
      <c r="H163" s="61" cm="1">
        <f t="array" ref="H163">IFERROR(_xlfn.IFS('Budget Template Sheet'!$C$10="JAN",'Budget Template Sheet'!$K$113),0)</f>
        <v>0</v>
      </c>
      <c r="I163" s="61" cm="1">
        <f t="array" ref="I163">IFERROR(_xlfn.IFS('Budget Template Sheet'!$C$10="FEB",'Budget Template Sheet'!$K$113),0)</f>
        <v>0</v>
      </c>
      <c r="J163" s="61" cm="1">
        <f t="array" ref="J163">IFERROR(_xlfn.IFS('Budget Template Sheet'!$C$10="MAR",'Budget Template Sheet'!$K$113),0)</f>
        <v>0</v>
      </c>
      <c r="K163" s="61" cm="1">
        <f t="array" ref="K163">IFERROR(_xlfn.IFS('Budget Template Sheet'!$C$10="APR",'Budget Template Sheet'!$K$113),0)</f>
        <v>0</v>
      </c>
      <c r="L163" s="61" cm="1">
        <f t="array" ref="L163">IFERROR(_xlfn.IFS('Budget Template Sheet'!$C$10="MAY",'Budget Template Sheet'!$K$113),0)</f>
        <v>0</v>
      </c>
      <c r="M163" s="61" cm="1">
        <f t="array" ref="M163">IFERROR(_xlfn.IFS('Budget Template Sheet'!$C$10="JUN",'Budget Template Sheet'!$K$113),0)</f>
        <v>0</v>
      </c>
      <c r="N163" s="61" cm="1">
        <f t="array" ref="N163">IFERROR(_xlfn.IFS('Budget Template Sheet'!$C$10="JUL",'Budget Template Sheet'!$K$113),0)</f>
        <v>0</v>
      </c>
      <c r="O163" s="61" cm="1">
        <f t="array" ref="O163">IFERROR(_xlfn.IFS('Budget Template Sheet'!$C$10="AUG",'Budget Template Sheet'!$K$113),0)</f>
        <v>0</v>
      </c>
      <c r="P163" s="61" cm="1">
        <f t="array" ref="P163">IFERROR(_xlfn.IFS('Budget Template Sheet'!$C$10="SEP",'Budget Template Sheet'!$K$113),0)</f>
        <v>0</v>
      </c>
      <c r="Q163" s="61" cm="1">
        <f t="array" ref="Q163">IFERROR(_xlfn.IFS('Budget Template Sheet'!$C$10="OCT",'Budget Template Sheet'!$K$113),0)</f>
        <v>0</v>
      </c>
      <c r="R163" s="61" cm="1">
        <f t="array" ref="R163">IFERROR(_xlfn.IFS('Budget Template Sheet'!$C$10="NOV",'Budget Template Sheet'!$K$113),0)</f>
        <v>0</v>
      </c>
      <c r="S163" s="61" cm="1">
        <f t="array" ref="S163">IFERROR(_xlfn.IFS('Budget Template Sheet'!$C$10="DEC",'Budget Template Sheet'!$K$113),0)</f>
        <v>0</v>
      </c>
      <c r="T163" s="61">
        <f t="shared" si="3"/>
        <v>0</v>
      </c>
    </row>
    <row r="164" spans="1:20" x14ac:dyDescent="0.25">
      <c r="A164" s="60" t="s">
        <v>81</v>
      </c>
      <c r="B164" s="63">
        <v>1</v>
      </c>
      <c r="C164" s="77">
        <f>'Budget Template Sheet'!A114</f>
        <v>8401</v>
      </c>
      <c r="D164" s="63">
        <f>'Budget Template Sheet'!$M$10</f>
        <v>0</v>
      </c>
      <c r="E164" s="128" t="s">
        <v>82</v>
      </c>
      <c r="F164" s="60" t="str">
        <f>VLOOKUP(C164,Accounts!A:B,2,FALSE)</f>
        <v>Office Rent</v>
      </c>
      <c r="G164" s="76">
        <f>'Budget Template Sheet'!$C$5</f>
        <v>0</v>
      </c>
      <c r="H164" s="61" cm="1">
        <f t="array" ref="H164">IFERROR(_xlfn.IFS('Budget Template Sheet'!$C$10="JAN",'Budget Template Sheet'!$K$114),0)</f>
        <v>0</v>
      </c>
      <c r="I164" s="61" cm="1">
        <f t="array" ref="I164">IFERROR(_xlfn.IFS('Budget Template Sheet'!$C$10="FEB",'Budget Template Sheet'!$K$114),0)</f>
        <v>0</v>
      </c>
      <c r="J164" s="61" cm="1">
        <f t="array" ref="J164">IFERROR(_xlfn.IFS('Budget Template Sheet'!$C$10="MAR",'Budget Template Sheet'!$K$114),0)</f>
        <v>0</v>
      </c>
      <c r="K164" s="61" cm="1">
        <f t="array" ref="K164">IFERROR(_xlfn.IFS('Budget Template Sheet'!$C$10="APR",'Budget Template Sheet'!$K$114),0)</f>
        <v>0</v>
      </c>
      <c r="L164" s="61" cm="1">
        <f t="array" ref="L164">IFERROR(_xlfn.IFS('Budget Template Sheet'!$C$10="MAY",'Budget Template Sheet'!$K$114),0)</f>
        <v>0</v>
      </c>
      <c r="M164" s="61" cm="1">
        <f t="array" ref="M164">IFERROR(_xlfn.IFS('Budget Template Sheet'!$C$10="JUN",'Budget Template Sheet'!$K$114),0)</f>
        <v>0</v>
      </c>
      <c r="N164" s="61" cm="1">
        <f t="array" ref="N164">IFERROR(_xlfn.IFS('Budget Template Sheet'!$C$10="JUL",'Budget Template Sheet'!$K$114),0)</f>
        <v>0</v>
      </c>
      <c r="O164" s="61" cm="1">
        <f t="array" ref="O164">IFERROR(_xlfn.IFS('Budget Template Sheet'!$C$10="AUG",'Budget Template Sheet'!$K$114),0)</f>
        <v>0</v>
      </c>
      <c r="P164" s="61" cm="1">
        <f t="array" ref="P164">IFERROR(_xlfn.IFS('Budget Template Sheet'!$C$10="SEP",'Budget Template Sheet'!$K$114),0)</f>
        <v>0</v>
      </c>
      <c r="Q164" s="61" cm="1">
        <f t="array" ref="Q164">IFERROR(_xlfn.IFS('Budget Template Sheet'!$C$10="OCT",'Budget Template Sheet'!$K$114),0)</f>
        <v>0</v>
      </c>
      <c r="R164" s="61" cm="1">
        <f t="array" ref="R164">IFERROR(_xlfn.IFS('Budget Template Sheet'!$C$10="NOV",'Budget Template Sheet'!$K$114),0)</f>
        <v>0</v>
      </c>
      <c r="S164" s="61" cm="1">
        <f t="array" ref="S164">IFERROR(_xlfn.IFS('Budget Template Sheet'!$C$10="DEC",'Budget Template Sheet'!$K$114),0)</f>
        <v>0</v>
      </c>
      <c r="T164" s="61">
        <f t="shared" si="3"/>
        <v>0</v>
      </c>
    </row>
    <row r="165" spans="1:20" x14ac:dyDescent="0.25">
      <c r="A165" s="60" t="s">
        <v>81</v>
      </c>
      <c r="B165" s="63">
        <v>1</v>
      </c>
      <c r="C165" s="77">
        <f>'Budget Template Sheet'!A115</f>
        <v>8402</v>
      </c>
      <c r="D165" s="63">
        <f>'Budget Template Sheet'!$M$10</f>
        <v>0</v>
      </c>
      <c r="E165" s="128" t="s">
        <v>82</v>
      </c>
      <c r="F165" s="60" t="str">
        <f>VLOOKUP(C165,Accounts!A:B,2,FALSE)</f>
        <v>Site of Facility Rental</v>
      </c>
      <c r="G165" s="76">
        <f>'Budget Template Sheet'!$C$5</f>
        <v>0</v>
      </c>
      <c r="H165" s="61" cm="1">
        <f t="array" ref="H165">IFERROR(_xlfn.IFS('Budget Template Sheet'!$C$10="JAN",'Budget Template Sheet'!$K$115),0)</f>
        <v>0</v>
      </c>
      <c r="I165" s="61" cm="1">
        <f t="array" ref="I165">IFERROR(_xlfn.IFS('Budget Template Sheet'!$C$10="FEB",'Budget Template Sheet'!$K$115),0)</f>
        <v>0</v>
      </c>
      <c r="J165" s="61" cm="1">
        <f t="array" ref="J165">IFERROR(_xlfn.IFS('Budget Template Sheet'!$C$10="MAR",'Budget Template Sheet'!$K$115),0)</f>
        <v>0</v>
      </c>
      <c r="K165" s="61" cm="1">
        <f t="array" ref="K165">IFERROR(_xlfn.IFS('Budget Template Sheet'!$C$10="APR",'Budget Template Sheet'!$K$115),0)</f>
        <v>0</v>
      </c>
      <c r="L165" s="61" cm="1">
        <f t="array" ref="L165">IFERROR(_xlfn.IFS('Budget Template Sheet'!$C$10="MAY",'Budget Template Sheet'!$K$115),0)</f>
        <v>0</v>
      </c>
      <c r="M165" s="61" cm="1">
        <f t="array" ref="M165">IFERROR(_xlfn.IFS('Budget Template Sheet'!$C$10="JUN",'Budget Template Sheet'!$K$115),0)</f>
        <v>0</v>
      </c>
      <c r="N165" s="61" cm="1">
        <f t="array" ref="N165">IFERROR(_xlfn.IFS('Budget Template Sheet'!$C$10="JUL",'Budget Template Sheet'!$K$115),0)</f>
        <v>0</v>
      </c>
      <c r="O165" s="61" cm="1">
        <f t="array" ref="O165">IFERROR(_xlfn.IFS('Budget Template Sheet'!$C$10="AUG",'Budget Template Sheet'!$K$115),0)</f>
        <v>0</v>
      </c>
      <c r="P165" s="61" cm="1">
        <f t="array" ref="P165">IFERROR(_xlfn.IFS('Budget Template Sheet'!$C$10="SEP",'Budget Template Sheet'!$K$115),0)</f>
        <v>0</v>
      </c>
      <c r="Q165" s="61" cm="1">
        <f t="array" ref="Q165">IFERROR(_xlfn.IFS('Budget Template Sheet'!$C$10="OCT",'Budget Template Sheet'!$K$115),0)</f>
        <v>0</v>
      </c>
      <c r="R165" s="61" cm="1">
        <f t="array" ref="R165">IFERROR(_xlfn.IFS('Budget Template Sheet'!$C$10="NOV",'Budget Template Sheet'!$K$115),0)</f>
        <v>0</v>
      </c>
      <c r="S165" s="61" cm="1">
        <f t="array" ref="S165">IFERROR(_xlfn.IFS('Budget Template Sheet'!$C$10="DEC",'Budget Template Sheet'!$K$115),0)</f>
        <v>0</v>
      </c>
      <c r="T165" s="61">
        <f t="shared" si="3"/>
        <v>0</v>
      </c>
    </row>
    <row r="166" spans="1:20" x14ac:dyDescent="0.25">
      <c r="A166" s="60" t="s">
        <v>81</v>
      </c>
      <c r="B166" s="63">
        <v>1</v>
      </c>
      <c r="C166" s="77">
        <f>'Budget Template Sheet'!A116</f>
        <v>8405</v>
      </c>
      <c r="D166" s="63">
        <f>'Budget Template Sheet'!$M$10</f>
        <v>0</v>
      </c>
      <c r="E166" s="128" t="s">
        <v>82</v>
      </c>
      <c r="F166" s="60" t="str">
        <f>VLOOKUP(C166,Accounts!A:B,2,FALSE)</f>
        <v>Electricity</v>
      </c>
      <c r="G166" s="76">
        <f>'Budget Template Sheet'!$C$5</f>
        <v>0</v>
      </c>
      <c r="H166" s="61" cm="1">
        <f t="array" ref="H166">IFERROR(_xlfn.IFS('Budget Template Sheet'!$C$10="JAN",'Budget Template Sheet'!$K$116),0)</f>
        <v>0</v>
      </c>
      <c r="I166" s="61" cm="1">
        <f t="array" ref="I166">IFERROR(_xlfn.IFS('Budget Template Sheet'!$C$10="FEB",'Budget Template Sheet'!$K$116),0)</f>
        <v>0</v>
      </c>
      <c r="J166" s="61" cm="1">
        <f t="array" ref="J166">IFERROR(_xlfn.IFS('Budget Template Sheet'!$C$10="MAR",'Budget Template Sheet'!$K$116),0)</f>
        <v>0</v>
      </c>
      <c r="K166" s="61" cm="1">
        <f t="array" ref="K166">IFERROR(_xlfn.IFS('Budget Template Sheet'!$C$10="APR",'Budget Template Sheet'!$K$116),0)</f>
        <v>0</v>
      </c>
      <c r="L166" s="61" cm="1">
        <f t="array" ref="L166">IFERROR(_xlfn.IFS('Budget Template Sheet'!$C$10="MAY",'Budget Template Sheet'!$K$116),0)</f>
        <v>0</v>
      </c>
      <c r="M166" s="61" cm="1">
        <f t="array" ref="M166">IFERROR(_xlfn.IFS('Budget Template Sheet'!$C$10="JUN",'Budget Template Sheet'!$K$116),0)</f>
        <v>0</v>
      </c>
      <c r="N166" s="61" cm="1">
        <f t="array" ref="N166">IFERROR(_xlfn.IFS('Budget Template Sheet'!$C$10="JUL",'Budget Template Sheet'!$K$116),0)</f>
        <v>0</v>
      </c>
      <c r="O166" s="61" cm="1">
        <f t="array" ref="O166">IFERROR(_xlfn.IFS('Budget Template Sheet'!$C$10="AUG",'Budget Template Sheet'!$K$116),0)</f>
        <v>0</v>
      </c>
      <c r="P166" s="61" cm="1">
        <f t="array" ref="P166">IFERROR(_xlfn.IFS('Budget Template Sheet'!$C$10="SEP",'Budget Template Sheet'!$K$116),0)</f>
        <v>0</v>
      </c>
      <c r="Q166" s="61" cm="1">
        <f t="array" ref="Q166">IFERROR(_xlfn.IFS('Budget Template Sheet'!$C$10="OCT",'Budget Template Sheet'!$K$116),0)</f>
        <v>0</v>
      </c>
      <c r="R166" s="61" cm="1">
        <f t="array" ref="R166">IFERROR(_xlfn.IFS('Budget Template Sheet'!$C$10="NOV",'Budget Template Sheet'!$K$116),0)</f>
        <v>0</v>
      </c>
      <c r="S166" s="61" cm="1">
        <f t="array" ref="S166">IFERROR(_xlfn.IFS('Budget Template Sheet'!$C$10="DEC",'Budget Template Sheet'!$K$116),0)</f>
        <v>0</v>
      </c>
      <c r="T166" s="61">
        <f t="shared" si="3"/>
        <v>0</v>
      </c>
    </row>
    <row r="167" spans="1:20" x14ac:dyDescent="0.25">
      <c r="A167" s="60" t="s">
        <v>81</v>
      </c>
      <c r="B167" s="63">
        <v>1</v>
      </c>
      <c r="C167" s="77">
        <f>'Budget Template Sheet'!A117</f>
        <v>8406</v>
      </c>
      <c r="D167" s="63">
        <f>'Budget Template Sheet'!$M$10</f>
        <v>0</v>
      </c>
      <c r="E167" s="128" t="s">
        <v>82</v>
      </c>
      <c r="F167" s="60" t="str">
        <f>VLOOKUP(C167,Accounts!A:B,2,FALSE)</f>
        <v>Gas</v>
      </c>
      <c r="G167" s="76">
        <f>'Budget Template Sheet'!$C$5</f>
        <v>0</v>
      </c>
      <c r="H167" s="61" cm="1">
        <f t="array" ref="H167">IFERROR(_xlfn.IFS('Budget Template Sheet'!$C$10="JAN",'Budget Template Sheet'!$K$117),0)</f>
        <v>0</v>
      </c>
      <c r="I167" s="61" cm="1">
        <f t="array" ref="I167">IFERROR(_xlfn.IFS('Budget Template Sheet'!$C$10="FEB",'Budget Template Sheet'!$K$117),0)</f>
        <v>0</v>
      </c>
      <c r="J167" s="61" cm="1">
        <f t="array" ref="J167">IFERROR(_xlfn.IFS('Budget Template Sheet'!$C$10="MAR",'Budget Template Sheet'!$K$117),0)</f>
        <v>0</v>
      </c>
      <c r="K167" s="61" cm="1">
        <f t="array" ref="K167">IFERROR(_xlfn.IFS('Budget Template Sheet'!$C$10="APR",'Budget Template Sheet'!$K$117),0)</f>
        <v>0</v>
      </c>
      <c r="L167" s="61" cm="1">
        <f t="array" ref="L167">IFERROR(_xlfn.IFS('Budget Template Sheet'!$C$10="MAY",'Budget Template Sheet'!$K$117),0)</f>
        <v>0</v>
      </c>
      <c r="M167" s="61" cm="1">
        <f t="array" ref="M167">IFERROR(_xlfn.IFS('Budget Template Sheet'!$C$10="JUN",'Budget Template Sheet'!$K$117),0)</f>
        <v>0</v>
      </c>
      <c r="N167" s="61" cm="1">
        <f t="array" ref="N167">IFERROR(_xlfn.IFS('Budget Template Sheet'!$C$10="JUL",'Budget Template Sheet'!$K$117),0)</f>
        <v>0</v>
      </c>
      <c r="O167" s="61" cm="1">
        <f t="array" ref="O167">IFERROR(_xlfn.IFS('Budget Template Sheet'!$C$10="AUG",'Budget Template Sheet'!$K$117),0)</f>
        <v>0</v>
      </c>
      <c r="P167" s="61" cm="1">
        <f t="array" ref="P167">IFERROR(_xlfn.IFS('Budget Template Sheet'!$C$10="SEP",'Budget Template Sheet'!$K$117),0)</f>
        <v>0</v>
      </c>
      <c r="Q167" s="61" cm="1">
        <f t="array" ref="Q167">IFERROR(_xlfn.IFS('Budget Template Sheet'!$C$10="OCT",'Budget Template Sheet'!$K$117),0)</f>
        <v>0</v>
      </c>
      <c r="R167" s="61" cm="1">
        <f t="array" ref="R167">IFERROR(_xlfn.IFS('Budget Template Sheet'!$C$10="NOV",'Budget Template Sheet'!$K$117),0)</f>
        <v>0</v>
      </c>
      <c r="S167" s="61" cm="1">
        <f t="array" ref="S167">IFERROR(_xlfn.IFS('Budget Template Sheet'!$C$10="DEC",'Budget Template Sheet'!$K$117),0)</f>
        <v>0</v>
      </c>
      <c r="T167" s="61">
        <f t="shared" si="3"/>
        <v>0</v>
      </c>
    </row>
    <row r="168" spans="1:20" x14ac:dyDescent="0.25">
      <c r="A168" s="60" t="s">
        <v>81</v>
      </c>
      <c r="B168" s="63">
        <v>1</v>
      </c>
      <c r="C168" s="77">
        <f>'Budget Template Sheet'!A118</f>
        <v>8407</v>
      </c>
      <c r="D168" s="63">
        <f>'Budget Template Sheet'!$M$10</f>
        <v>0</v>
      </c>
      <c r="E168" s="128" t="s">
        <v>82</v>
      </c>
      <c r="F168" s="60" t="str">
        <f>VLOOKUP(C168,Accounts!A:B,2,FALSE)</f>
        <v>Heating oil</v>
      </c>
      <c r="G168" s="76">
        <f>'Budget Template Sheet'!$C$5</f>
        <v>0</v>
      </c>
      <c r="H168" s="61" cm="1">
        <f t="array" ref="H168">IFERROR(_xlfn.IFS('Budget Template Sheet'!$C$10="JAN",'Budget Template Sheet'!$K$118),0)</f>
        <v>0</v>
      </c>
      <c r="I168" s="61" cm="1">
        <f t="array" ref="I168">IFERROR(_xlfn.IFS('Budget Template Sheet'!$C$10="FEB",'Budget Template Sheet'!$K$118),0)</f>
        <v>0</v>
      </c>
      <c r="J168" s="61" cm="1">
        <f t="array" ref="J168">IFERROR(_xlfn.IFS('Budget Template Sheet'!$C$10="MAR",'Budget Template Sheet'!$K$118),0)</f>
        <v>0</v>
      </c>
      <c r="K168" s="61" cm="1">
        <f t="array" ref="K168">IFERROR(_xlfn.IFS('Budget Template Sheet'!$C$10="APR",'Budget Template Sheet'!$K$118),0)</f>
        <v>0</v>
      </c>
      <c r="L168" s="61" cm="1">
        <f t="array" ref="L168">IFERROR(_xlfn.IFS('Budget Template Sheet'!$C$10="MAY",'Budget Template Sheet'!$K$118),0)</f>
        <v>0</v>
      </c>
      <c r="M168" s="61" cm="1">
        <f t="array" ref="M168">IFERROR(_xlfn.IFS('Budget Template Sheet'!$C$10="JUN",'Budget Template Sheet'!$K$118),0)</f>
        <v>0</v>
      </c>
      <c r="N168" s="61" cm="1">
        <f t="array" ref="N168">IFERROR(_xlfn.IFS('Budget Template Sheet'!$C$10="JUL",'Budget Template Sheet'!$K$118),0)</f>
        <v>0</v>
      </c>
      <c r="O168" s="61" cm="1">
        <f t="array" ref="O168">IFERROR(_xlfn.IFS('Budget Template Sheet'!$C$10="AUG",'Budget Template Sheet'!$K$118),0)</f>
        <v>0</v>
      </c>
      <c r="P168" s="61" cm="1">
        <f t="array" ref="P168">IFERROR(_xlfn.IFS('Budget Template Sheet'!$C$10="SEP",'Budget Template Sheet'!$K$118),0)</f>
        <v>0</v>
      </c>
      <c r="Q168" s="61" cm="1">
        <f t="array" ref="Q168">IFERROR(_xlfn.IFS('Budget Template Sheet'!$C$10="OCT",'Budget Template Sheet'!$K$118),0)</f>
        <v>0</v>
      </c>
      <c r="R168" s="61" cm="1">
        <f t="array" ref="R168">IFERROR(_xlfn.IFS('Budget Template Sheet'!$C$10="NOV",'Budget Template Sheet'!$K$118),0)</f>
        <v>0</v>
      </c>
      <c r="S168" s="61" cm="1">
        <f t="array" ref="S168">IFERROR(_xlfn.IFS('Budget Template Sheet'!$C$10="DEC",'Budget Template Sheet'!$K$118),0)</f>
        <v>0</v>
      </c>
      <c r="T168" s="61">
        <f t="shared" si="3"/>
        <v>0</v>
      </c>
    </row>
    <row r="169" spans="1:20" x14ac:dyDescent="0.25">
      <c r="A169" s="60" t="s">
        <v>81</v>
      </c>
      <c r="B169" s="63">
        <v>1</v>
      </c>
      <c r="C169" s="77">
        <f>'Budget Template Sheet'!A119</f>
        <v>8408</v>
      </c>
      <c r="D169" s="63">
        <f>'Budget Template Sheet'!$M$10</f>
        <v>0</v>
      </c>
      <c r="E169" s="128" t="s">
        <v>82</v>
      </c>
      <c r="F169" s="60" t="str">
        <f>VLOOKUP(C169,Accounts!A:B,2,FALSE)</f>
        <v>Water &amp; Sewer</v>
      </c>
      <c r="G169" s="76">
        <f>'Budget Template Sheet'!$C$5</f>
        <v>0</v>
      </c>
      <c r="H169" s="61" cm="1">
        <f t="array" ref="H169">IFERROR(_xlfn.IFS('Budget Template Sheet'!$C$10="JAN",'Budget Template Sheet'!$K$119),0)</f>
        <v>0</v>
      </c>
      <c r="I169" s="61" cm="1">
        <f t="array" ref="I169">IFERROR(_xlfn.IFS('Budget Template Sheet'!$C$10="FEB",'Budget Template Sheet'!$K$119),0)</f>
        <v>0</v>
      </c>
      <c r="J169" s="61" cm="1">
        <f t="array" ref="J169">IFERROR(_xlfn.IFS('Budget Template Sheet'!$C$10="MAR",'Budget Template Sheet'!$K$119),0)</f>
        <v>0</v>
      </c>
      <c r="K169" s="61" cm="1">
        <f t="array" ref="K169">IFERROR(_xlfn.IFS('Budget Template Sheet'!$C$10="APR",'Budget Template Sheet'!$K$119),0)</f>
        <v>0</v>
      </c>
      <c r="L169" s="61" cm="1">
        <f t="array" ref="L169">IFERROR(_xlfn.IFS('Budget Template Sheet'!$C$10="MAY",'Budget Template Sheet'!$K$119),0)</f>
        <v>0</v>
      </c>
      <c r="M169" s="61" cm="1">
        <f t="array" ref="M169">IFERROR(_xlfn.IFS('Budget Template Sheet'!$C$10="JUN",'Budget Template Sheet'!$K$119),0)</f>
        <v>0</v>
      </c>
      <c r="N169" s="61" cm="1">
        <f t="array" ref="N169">IFERROR(_xlfn.IFS('Budget Template Sheet'!$C$10="JUL",'Budget Template Sheet'!$K$119),0)</f>
        <v>0</v>
      </c>
      <c r="O169" s="61" cm="1">
        <f t="array" ref="O169">IFERROR(_xlfn.IFS('Budget Template Sheet'!$C$10="AUG",'Budget Template Sheet'!$K$119),0)</f>
        <v>0</v>
      </c>
      <c r="P169" s="61" cm="1">
        <f t="array" ref="P169">IFERROR(_xlfn.IFS('Budget Template Sheet'!$C$10="SEP",'Budget Template Sheet'!$K$119),0)</f>
        <v>0</v>
      </c>
      <c r="Q169" s="61" cm="1">
        <f t="array" ref="Q169">IFERROR(_xlfn.IFS('Budget Template Sheet'!$C$10="OCT",'Budget Template Sheet'!$K$119),0)</f>
        <v>0</v>
      </c>
      <c r="R169" s="61" cm="1">
        <f t="array" ref="R169">IFERROR(_xlfn.IFS('Budget Template Sheet'!$C$10="NOV",'Budget Template Sheet'!$K$119),0)</f>
        <v>0</v>
      </c>
      <c r="S169" s="61" cm="1">
        <f t="array" ref="S169">IFERROR(_xlfn.IFS('Budget Template Sheet'!$C$10="DEC",'Budget Template Sheet'!$K$119),0)</f>
        <v>0</v>
      </c>
      <c r="T169" s="61">
        <f t="shared" si="3"/>
        <v>0</v>
      </c>
    </row>
    <row r="170" spans="1:20" x14ac:dyDescent="0.25">
      <c r="A170" s="60" t="s">
        <v>81</v>
      </c>
      <c r="B170" s="63">
        <v>1</v>
      </c>
      <c r="C170" s="77">
        <f>'Budget Template Sheet'!A120</f>
        <v>8409</v>
      </c>
      <c r="D170" s="63">
        <f>'Budget Template Sheet'!$M$10</f>
        <v>0</v>
      </c>
      <c r="E170" s="128" t="s">
        <v>82</v>
      </c>
      <c r="F170" s="60" t="str">
        <f>VLOOKUP(C170,Accounts!A:B,2,FALSE)</f>
        <v>Cleaning Contract</v>
      </c>
      <c r="G170" s="76">
        <f>'Budget Template Sheet'!$C$5</f>
        <v>0</v>
      </c>
      <c r="H170" s="61" cm="1">
        <f t="array" ref="H170">IFERROR(_xlfn.IFS('Budget Template Sheet'!$C$10="JAN",'Budget Template Sheet'!$K$120),0)</f>
        <v>0</v>
      </c>
      <c r="I170" s="61" cm="1">
        <f t="array" ref="I170">IFERROR(_xlfn.IFS('Budget Template Sheet'!$C$10="FEB",'Budget Template Sheet'!$K$120),0)</f>
        <v>0</v>
      </c>
      <c r="J170" s="61" cm="1">
        <f t="array" ref="J170">IFERROR(_xlfn.IFS('Budget Template Sheet'!$C$10="MAR",'Budget Template Sheet'!$K$120),0)</f>
        <v>0</v>
      </c>
      <c r="K170" s="61" cm="1">
        <f t="array" ref="K170">IFERROR(_xlfn.IFS('Budget Template Sheet'!$C$10="APR",'Budget Template Sheet'!$K$120),0)</f>
        <v>0</v>
      </c>
      <c r="L170" s="61" cm="1">
        <f t="array" ref="L170">IFERROR(_xlfn.IFS('Budget Template Sheet'!$C$10="MAY",'Budget Template Sheet'!$K$120),0)</f>
        <v>0</v>
      </c>
      <c r="M170" s="61" cm="1">
        <f t="array" ref="M170">IFERROR(_xlfn.IFS('Budget Template Sheet'!$C$10="JUN",'Budget Template Sheet'!$K$120),0)</f>
        <v>0</v>
      </c>
      <c r="N170" s="61" cm="1">
        <f t="array" ref="N170">IFERROR(_xlfn.IFS('Budget Template Sheet'!$C$10="JUL",'Budget Template Sheet'!$K$120),0)</f>
        <v>0</v>
      </c>
      <c r="O170" s="61" cm="1">
        <f t="array" ref="O170">IFERROR(_xlfn.IFS('Budget Template Sheet'!$C$10="AUG",'Budget Template Sheet'!$K$120),0)</f>
        <v>0</v>
      </c>
      <c r="P170" s="61" cm="1">
        <f t="array" ref="P170">IFERROR(_xlfn.IFS('Budget Template Sheet'!$C$10="SEP",'Budget Template Sheet'!$K$120),0)</f>
        <v>0</v>
      </c>
      <c r="Q170" s="61" cm="1">
        <f t="array" ref="Q170">IFERROR(_xlfn.IFS('Budget Template Sheet'!$C$10="OCT",'Budget Template Sheet'!$K$120),0)</f>
        <v>0</v>
      </c>
      <c r="R170" s="61" cm="1">
        <f t="array" ref="R170">IFERROR(_xlfn.IFS('Budget Template Sheet'!$C$10="NOV",'Budget Template Sheet'!$K$120),0)</f>
        <v>0</v>
      </c>
      <c r="S170" s="61" cm="1">
        <f t="array" ref="S170">IFERROR(_xlfn.IFS('Budget Template Sheet'!$C$10="DEC",'Budget Template Sheet'!$K$120),0)</f>
        <v>0</v>
      </c>
      <c r="T170" s="61">
        <f t="shared" si="3"/>
        <v>0</v>
      </c>
    </row>
    <row r="171" spans="1:20" x14ac:dyDescent="0.25">
      <c r="A171" s="60" t="s">
        <v>81</v>
      </c>
      <c r="B171" s="63">
        <v>1</v>
      </c>
      <c r="C171" s="77">
        <f>'Budget Template Sheet'!A121</f>
        <v>8410</v>
      </c>
      <c r="D171" s="63">
        <f>'Budget Template Sheet'!$M$10</f>
        <v>0</v>
      </c>
      <c r="E171" s="128" t="s">
        <v>82</v>
      </c>
      <c r="F171" s="60" t="str">
        <f>VLOOKUP(C171,Accounts!A:B,2,FALSE)</f>
        <v>Real Estate Taxes</v>
      </c>
      <c r="G171" s="76">
        <f>'Budget Template Sheet'!$C$5</f>
        <v>0</v>
      </c>
      <c r="H171" s="61" cm="1">
        <f t="array" ref="H171">IFERROR(_xlfn.IFS('Budget Template Sheet'!$C$10="JAN",'Budget Template Sheet'!$K$121),0)</f>
        <v>0</v>
      </c>
      <c r="I171" s="61" cm="1">
        <f t="array" ref="I171">IFERROR(_xlfn.IFS('Budget Template Sheet'!$C$10="FEB",'Budget Template Sheet'!$K$121),0)</f>
        <v>0</v>
      </c>
      <c r="J171" s="61" cm="1">
        <f t="array" ref="J171">IFERROR(_xlfn.IFS('Budget Template Sheet'!$C$10="MAR",'Budget Template Sheet'!$K$121),0)</f>
        <v>0</v>
      </c>
      <c r="K171" s="61" cm="1">
        <f t="array" ref="K171">IFERROR(_xlfn.IFS('Budget Template Sheet'!$C$10="APR",'Budget Template Sheet'!$K$121),0)</f>
        <v>0</v>
      </c>
      <c r="L171" s="61" cm="1">
        <f t="array" ref="L171">IFERROR(_xlfn.IFS('Budget Template Sheet'!$C$10="MAY",'Budget Template Sheet'!$K$121),0)</f>
        <v>0</v>
      </c>
      <c r="M171" s="61" cm="1">
        <f t="array" ref="M171">IFERROR(_xlfn.IFS('Budget Template Sheet'!$C$10="JUN",'Budget Template Sheet'!$K$121),0)</f>
        <v>0</v>
      </c>
      <c r="N171" s="61" cm="1">
        <f t="array" ref="N171">IFERROR(_xlfn.IFS('Budget Template Sheet'!$C$10="JUL",'Budget Template Sheet'!$K$121),0)</f>
        <v>0</v>
      </c>
      <c r="O171" s="61" cm="1">
        <f t="array" ref="O171">IFERROR(_xlfn.IFS('Budget Template Sheet'!$C$10="AUG",'Budget Template Sheet'!$K$121),0)</f>
        <v>0</v>
      </c>
      <c r="P171" s="61" cm="1">
        <f t="array" ref="P171">IFERROR(_xlfn.IFS('Budget Template Sheet'!$C$10="SEP",'Budget Template Sheet'!$K$121),0)</f>
        <v>0</v>
      </c>
      <c r="Q171" s="61" cm="1">
        <f t="array" ref="Q171">IFERROR(_xlfn.IFS('Budget Template Sheet'!$C$10="OCT",'Budget Template Sheet'!$K$121),0)</f>
        <v>0</v>
      </c>
      <c r="R171" s="61" cm="1">
        <f t="array" ref="R171">IFERROR(_xlfn.IFS('Budget Template Sheet'!$C$10="NOV",'Budget Template Sheet'!$K$121),0)</f>
        <v>0</v>
      </c>
      <c r="S171" s="61" cm="1">
        <f t="array" ref="S171">IFERROR(_xlfn.IFS('Budget Template Sheet'!$C$10="DEC",'Budget Template Sheet'!$K$121),0)</f>
        <v>0</v>
      </c>
      <c r="T171" s="61">
        <f t="shared" si="3"/>
        <v>0</v>
      </c>
    </row>
    <row r="172" spans="1:20" x14ac:dyDescent="0.25">
      <c r="A172" s="60" t="s">
        <v>81</v>
      </c>
      <c r="B172" s="63">
        <v>1</v>
      </c>
      <c r="C172" s="77">
        <f>'Budget Template Sheet'!A122</f>
        <v>8412</v>
      </c>
      <c r="D172" s="63">
        <f>'Budget Template Sheet'!$M$10</f>
        <v>0</v>
      </c>
      <c r="E172" s="128" t="s">
        <v>82</v>
      </c>
      <c r="F172" s="60" t="str">
        <f>VLOOKUP(C172,Accounts!A:B,2,FALSE)</f>
        <v>Occupancy Permits</v>
      </c>
      <c r="G172" s="76">
        <f>'Budget Template Sheet'!$C$5</f>
        <v>0</v>
      </c>
      <c r="H172" s="61" cm="1">
        <f t="array" ref="H172">IFERROR(_xlfn.IFS('Budget Template Sheet'!$C$10="JAN",'Budget Template Sheet'!$K$122),0)</f>
        <v>0</v>
      </c>
      <c r="I172" s="61" cm="1">
        <f t="array" ref="I172">IFERROR(_xlfn.IFS('Budget Template Sheet'!$C$10="FEB",'Budget Template Sheet'!$K$122),0)</f>
        <v>0</v>
      </c>
      <c r="J172" s="61" cm="1">
        <f t="array" ref="J172">IFERROR(_xlfn.IFS('Budget Template Sheet'!$C$10="MAR",'Budget Template Sheet'!$K$122),0)</f>
        <v>0</v>
      </c>
      <c r="K172" s="61" cm="1">
        <f t="array" ref="K172">IFERROR(_xlfn.IFS('Budget Template Sheet'!$C$10="APR",'Budget Template Sheet'!$K$122),0)</f>
        <v>0</v>
      </c>
      <c r="L172" s="61" cm="1">
        <f t="array" ref="L172">IFERROR(_xlfn.IFS('Budget Template Sheet'!$C$10="MAY",'Budget Template Sheet'!$K$122),0)</f>
        <v>0</v>
      </c>
      <c r="M172" s="61" cm="1">
        <f t="array" ref="M172">IFERROR(_xlfn.IFS('Budget Template Sheet'!$C$10="JUN",'Budget Template Sheet'!$K$122),0)</f>
        <v>0</v>
      </c>
      <c r="N172" s="61" cm="1">
        <f t="array" ref="N172">IFERROR(_xlfn.IFS('Budget Template Sheet'!$C$10="JUL",'Budget Template Sheet'!$K$122),0)</f>
        <v>0</v>
      </c>
      <c r="O172" s="61" cm="1">
        <f t="array" ref="O172">IFERROR(_xlfn.IFS('Budget Template Sheet'!$C$10="AUG",'Budget Template Sheet'!$K$122),0)</f>
        <v>0</v>
      </c>
      <c r="P172" s="61" cm="1">
        <f t="array" ref="P172">IFERROR(_xlfn.IFS('Budget Template Sheet'!$C$10="SEP",'Budget Template Sheet'!$K$122),0)</f>
        <v>0</v>
      </c>
      <c r="Q172" s="61" cm="1">
        <f t="array" ref="Q172">IFERROR(_xlfn.IFS('Budget Template Sheet'!$C$10="OCT",'Budget Template Sheet'!$K$122),0)</f>
        <v>0</v>
      </c>
      <c r="R172" s="61" cm="1">
        <f t="array" ref="R172">IFERROR(_xlfn.IFS('Budget Template Sheet'!$C$10="NOV",'Budget Template Sheet'!$K$122),0)</f>
        <v>0</v>
      </c>
      <c r="S172" s="61" cm="1">
        <f t="array" ref="S172">IFERROR(_xlfn.IFS('Budget Template Sheet'!$C$10="DEC",'Budget Template Sheet'!$K$122),0)</f>
        <v>0</v>
      </c>
      <c r="T172" s="61">
        <f t="shared" si="3"/>
        <v>0</v>
      </c>
    </row>
    <row r="173" spans="1:20" x14ac:dyDescent="0.25">
      <c r="A173" s="60" t="s">
        <v>81</v>
      </c>
      <c r="B173" s="63">
        <v>1</v>
      </c>
      <c r="C173" s="77">
        <f>'Budget Template Sheet'!A123</f>
        <v>8413</v>
      </c>
      <c r="D173" s="63">
        <f>'Budget Template Sheet'!$M$10</f>
        <v>0</v>
      </c>
      <c r="E173" s="128" t="s">
        <v>82</v>
      </c>
      <c r="F173" s="60" t="str">
        <f>VLOOKUP(C173,Accounts!A:B,2,FALSE)</f>
        <v>Building Supplies</v>
      </c>
      <c r="G173" s="76">
        <f>'Budget Template Sheet'!$C$5</f>
        <v>0</v>
      </c>
      <c r="H173" s="61" cm="1">
        <f t="array" ref="H173">IFERROR(_xlfn.IFS('Budget Template Sheet'!$C$10="JAN",'Budget Template Sheet'!$K$123),0)</f>
        <v>0</v>
      </c>
      <c r="I173" s="61" cm="1">
        <f t="array" ref="I173">IFERROR(_xlfn.IFS('Budget Template Sheet'!$C$10="FEB",'Budget Template Sheet'!$K$123),0)</f>
        <v>0</v>
      </c>
      <c r="J173" s="61" cm="1">
        <f t="array" ref="J173">IFERROR(_xlfn.IFS('Budget Template Sheet'!$C$10="MAR",'Budget Template Sheet'!$K$123),0)</f>
        <v>0</v>
      </c>
      <c r="K173" s="61" cm="1">
        <f t="array" ref="K173">IFERROR(_xlfn.IFS('Budget Template Sheet'!$C$10="APR",'Budget Template Sheet'!$K$123),0)</f>
        <v>0</v>
      </c>
      <c r="L173" s="61" cm="1">
        <f t="array" ref="L173">IFERROR(_xlfn.IFS('Budget Template Sheet'!$C$10="MAY",'Budget Template Sheet'!$K$123),0)</f>
        <v>0</v>
      </c>
      <c r="M173" s="61" cm="1">
        <f t="array" ref="M173">IFERROR(_xlfn.IFS('Budget Template Sheet'!$C$10="JUN",'Budget Template Sheet'!$K$123),0)</f>
        <v>0</v>
      </c>
      <c r="N173" s="61" cm="1">
        <f t="array" ref="N173">IFERROR(_xlfn.IFS('Budget Template Sheet'!$C$10="JUL",'Budget Template Sheet'!$K$123),0)</f>
        <v>0</v>
      </c>
      <c r="O173" s="61" cm="1">
        <f t="array" ref="O173">IFERROR(_xlfn.IFS('Budget Template Sheet'!$C$10="AUG",'Budget Template Sheet'!$K$123),0)</f>
        <v>0</v>
      </c>
      <c r="P173" s="61" cm="1">
        <f t="array" ref="P173">IFERROR(_xlfn.IFS('Budget Template Sheet'!$C$10="SEP",'Budget Template Sheet'!$K$123),0)</f>
        <v>0</v>
      </c>
      <c r="Q173" s="61" cm="1">
        <f t="array" ref="Q173">IFERROR(_xlfn.IFS('Budget Template Sheet'!$C$10="OCT",'Budget Template Sheet'!$K$123),0)</f>
        <v>0</v>
      </c>
      <c r="R173" s="61" cm="1">
        <f t="array" ref="R173">IFERROR(_xlfn.IFS('Budget Template Sheet'!$C$10="NOV",'Budget Template Sheet'!$K$123),0)</f>
        <v>0</v>
      </c>
      <c r="S173" s="61" cm="1">
        <f t="array" ref="S173">IFERROR(_xlfn.IFS('Budget Template Sheet'!$C$10="DEC",'Budget Template Sheet'!$K$123),0)</f>
        <v>0</v>
      </c>
      <c r="T173" s="61">
        <f t="shared" si="3"/>
        <v>0</v>
      </c>
    </row>
    <row r="174" spans="1:20" x14ac:dyDescent="0.25">
      <c r="A174" s="60" t="s">
        <v>81</v>
      </c>
      <c r="B174" s="63">
        <v>1</v>
      </c>
      <c r="C174" s="77">
        <f>'Budget Template Sheet'!A124</f>
        <v>8414</v>
      </c>
      <c r="D174" s="63">
        <f>'Budget Template Sheet'!$M$10</f>
        <v>0</v>
      </c>
      <c r="E174" s="128" t="s">
        <v>82</v>
      </c>
      <c r="F174" s="60" t="str">
        <f>VLOOKUP(C174,Accounts!A:B,2,FALSE)</f>
        <v>Other Occupancy Expenses</v>
      </c>
      <c r="G174" s="76">
        <f>'Budget Template Sheet'!$C$5</f>
        <v>0</v>
      </c>
      <c r="H174" s="61" cm="1">
        <f t="array" ref="H174">IFERROR(_xlfn.IFS('Budget Template Sheet'!$C$10="JAN",'Budget Template Sheet'!$K$124),0)</f>
        <v>0</v>
      </c>
      <c r="I174" s="61" cm="1">
        <f t="array" ref="I174">IFERROR(_xlfn.IFS('Budget Template Sheet'!$C$10="FEB",'Budget Template Sheet'!$K$124),0)</f>
        <v>0</v>
      </c>
      <c r="J174" s="61" cm="1">
        <f t="array" ref="J174">IFERROR(_xlfn.IFS('Budget Template Sheet'!$C$10="MAR",'Budget Template Sheet'!$K$124),0)</f>
        <v>0</v>
      </c>
      <c r="K174" s="61" cm="1">
        <f t="array" ref="K174">IFERROR(_xlfn.IFS('Budget Template Sheet'!$C$10="APR",'Budget Template Sheet'!$K$124),0)</f>
        <v>0</v>
      </c>
      <c r="L174" s="61" cm="1">
        <f t="array" ref="L174">IFERROR(_xlfn.IFS('Budget Template Sheet'!$C$10="MAY",'Budget Template Sheet'!$K$124),0)</f>
        <v>0</v>
      </c>
      <c r="M174" s="61" cm="1">
        <f t="array" ref="M174">IFERROR(_xlfn.IFS('Budget Template Sheet'!$C$10="JUN",'Budget Template Sheet'!$K$124),0)</f>
        <v>0</v>
      </c>
      <c r="N174" s="61" cm="1">
        <f t="array" ref="N174">IFERROR(_xlfn.IFS('Budget Template Sheet'!$C$10="JUL",'Budget Template Sheet'!$K$124),0)</f>
        <v>0</v>
      </c>
      <c r="O174" s="61" cm="1">
        <f t="array" ref="O174">IFERROR(_xlfn.IFS('Budget Template Sheet'!$C$10="AUG",'Budget Template Sheet'!$K$124),0)</f>
        <v>0</v>
      </c>
      <c r="P174" s="61" cm="1">
        <f t="array" ref="P174">IFERROR(_xlfn.IFS('Budget Template Sheet'!$C$10="SEP",'Budget Template Sheet'!$K$124),0)</f>
        <v>0</v>
      </c>
      <c r="Q174" s="61" cm="1">
        <f t="array" ref="Q174">IFERROR(_xlfn.IFS('Budget Template Sheet'!$C$10="OCT",'Budget Template Sheet'!$K$124),0)</f>
        <v>0</v>
      </c>
      <c r="R174" s="61" cm="1">
        <f t="array" ref="R174">IFERROR(_xlfn.IFS('Budget Template Sheet'!$C$10="NOV",'Budget Template Sheet'!$K$124),0)</f>
        <v>0</v>
      </c>
      <c r="S174" s="61" cm="1">
        <f t="array" ref="S174">IFERROR(_xlfn.IFS('Budget Template Sheet'!$C$10="DEC",'Budget Template Sheet'!$K$124),0)</f>
        <v>0</v>
      </c>
      <c r="T174" s="61">
        <f t="shared" si="3"/>
        <v>0</v>
      </c>
    </row>
    <row r="175" spans="1:20" x14ac:dyDescent="0.25">
      <c r="A175" s="60" t="s">
        <v>81</v>
      </c>
      <c r="B175" s="63">
        <v>1</v>
      </c>
      <c r="C175" s="77">
        <f>'Budget Template Sheet'!A125</f>
        <v>8501</v>
      </c>
      <c r="D175" s="63">
        <f>'Budget Template Sheet'!$M$10</f>
        <v>0</v>
      </c>
      <c r="E175" s="128" t="s">
        <v>82</v>
      </c>
      <c r="F175" s="60" t="str">
        <f>VLOOKUP(C175,Accounts!A:B,2,FALSE)</f>
        <v>Rental of Equipment</v>
      </c>
      <c r="G175" s="76">
        <f>'Budget Template Sheet'!$C$5</f>
        <v>0</v>
      </c>
      <c r="H175" s="61" cm="1">
        <f t="array" ref="H175">IFERROR(_xlfn.IFS('Budget Template Sheet'!$C$10="JAN",'Budget Template Sheet'!$K$126),0)</f>
        <v>0</v>
      </c>
      <c r="I175" s="61" cm="1">
        <f t="array" ref="I175">IFERROR(_xlfn.IFS('Budget Template Sheet'!$C$10="FEB",'Budget Template Sheet'!$K$126),0)</f>
        <v>0</v>
      </c>
      <c r="J175" s="61" cm="1">
        <f t="array" ref="J175">IFERROR(_xlfn.IFS('Budget Template Sheet'!$C$10="MAR",'Budget Template Sheet'!$K$126),0)</f>
        <v>0</v>
      </c>
      <c r="K175" s="61" cm="1">
        <f t="array" ref="K175">IFERROR(_xlfn.IFS('Budget Template Sheet'!$C$10="APR",'Budget Template Sheet'!$K$126),0)</f>
        <v>0</v>
      </c>
      <c r="L175" s="61" cm="1">
        <f t="array" ref="L175">IFERROR(_xlfn.IFS('Budget Template Sheet'!$C$10="MAY",'Budget Template Sheet'!$K$126),0)</f>
        <v>0</v>
      </c>
      <c r="M175" s="61" cm="1">
        <f t="array" ref="M175">IFERROR(_xlfn.IFS('Budget Template Sheet'!$C$10="JUN",'Budget Template Sheet'!$K$126),0)</f>
        <v>0</v>
      </c>
      <c r="N175" s="61" cm="1">
        <f t="array" ref="N175">IFERROR(_xlfn.IFS('Budget Template Sheet'!$C$10="JUL",'Budget Template Sheet'!$K$126),0)</f>
        <v>0</v>
      </c>
      <c r="O175" s="61" cm="1">
        <f t="array" ref="O175">IFERROR(_xlfn.IFS('Budget Template Sheet'!$C$10="AUG",'Budget Template Sheet'!$K$126),0)</f>
        <v>0</v>
      </c>
      <c r="P175" s="61" cm="1">
        <f t="array" ref="P175">IFERROR(_xlfn.IFS('Budget Template Sheet'!$C$10="SEP",'Budget Template Sheet'!$K$126),0)</f>
        <v>0</v>
      </c>
      <c r="Q175" s="61" cm="1">
        <f t="array" ref="Q175">IFERROR(_xlfn.IFS('Budget Template Sheet'!$C$10="OCT",'Budget Template Sheet'!$K$126),0)</f>
        <v>0</v>
      </c>
      <c r="R175" s="61" cm="1">
        <f t="array" ref="R175">IFERROR(_xlfn.IFS('Budget Template Sheet'!$C$10="NOV",'Budget Template Sheet'!$K$126),0)</f>
        <v>0</v>
      </c>
      <c r="S175" s="61" cm="1">
        <f t="array" ref="S175">IFERROR(_xlfn.IFS('Budget Template Sheet'!$C$10="DEC",'Budget Template Sheet'!$K$126),0)</f>
        <v>0</v>
      </c>
      <c r="T175" s="61">
        <f t="shared" si="3"/>
        <v>0</v>
      </c>
    </row>
    <row r="176" spans="1:20" x14ac:dyDescent="0.25">
      <c r="A176" s="60" t="s">
        <v>81</v>
      </c>
      <c r="B176" s="63">
        <v>1</v>
      </c>
      <c r="C176" s="77">
        <f>'Budget Template Sheet'!A127</f>
        <v>8502</v>
      </c>
      <c r="D176" s="63">
        <f>'Budget Template Sheet'!$M$10</f>
        <v>0</v>
      </c>
      <c r="E176" s="128" t="s">
        <v>82</v>
      </c>
      <c r="F176" s="60" t="str">
        <f>VLOOKUP(C176,Accounts!A:B,2,FALSE)</f>
        <v>Service Contracts-Office Equip</v>
      </c>
      <c r="G176" s="76">
        <f>'Budget Template Sheet'!$C$5</f>
        <v>0</v>
      </c>
      <c r="H176" s="61" cm="1">
        <f t="array" ref="H176">IFERROR(_xlfn.IFS('Budget Template Sheet'!$C$10="JAN",'Budget Template Sheet'!$K$127),0)</f>
        <v>0</v>
      </c>
      <c r="I176" s="61" cm="1">
        <f t="array" ref="I176">IFERROR(_xlfn.IFS('Budget Template Sheet'!$C$10="FEB",'Budget Template Sheet'!$K$127),0)</f>
        <v>0</v>
      </c>
      <c r="J176" s="61" cm="1">
        <f t="array" ref="J176">IFERROR(_xlfn.IFS('Budget Template Sheet'!$C$10="MAR",'Budget Template Sheet'!$K$127),0)</f>
        <v>0</v>
      </c>
      <c r="K176" s="61" cm="1">
        <f t="array" ref="K176">IFERROR(_xlfn.IFS('Budget Template Sheet'!$C$10="APR",'Budget Template Sheet'!$K$127),0)</f>
        <v>0</v>
      </c>
      <c r="L176" s="61" cm="1">
        <f t="array" ref="L176">IFERROR(_xlfn.IFS('Budget Template Sheet'!$C$10="MAY",'Budget Template Sheet'!$K$127),0)</f>
        <v>0</v>
      </c>
      <c r="M176" s="61" cm="1">
        <f t="array" ref="M176">IFERROR(_xlfn.IFS('Budget Template Sheet'!$C$10="JUN",'Budget Template Sheet'!$K$127),0)</f>
        <v>0</v>
      </c>
      <c r="N176" s="61" cm="1">
        <f t="array" ref="N176">IFERROR(_xlfn.IFS('Budget Template Sheet'!$C$10="JUL",'Budget Template Sheet'!$K$127),0)</f>
        <v>0</v>
      </c>
      <c r="O176" s="61" cm="1">
        <f t="array" ref="O176">IFERROR(_xlfn.IFS('Budget Template Sheet'!$C$10="AUG",'Budget Template Sheet'!$K$127),0)</f>
        <v>0</v>
      </c>
      <c r="P176" s="61" cm="1">
        <f t="array" ref="P176">IFERROR(_xlfn.IFS('Budget Template Sheet'!$C$10="SEP",'Budget Template Sheet'!$K$127),0)</f>
        <v>0</v>
      </c>
      <c r="Q176" s="61" cm="1">
        <f t="array" ref="Q176">IFERROR(_xlfn.IFS('Budget Template Sheet'!$C$10="OCT",'Budget Template Sheet'!$K$127),0)</f>
        <v>0</v>
      </c>
      <c r="R176" s="61" cm="1">
        <f t="array" ref="R176">IFERROR(_xlfn.IFS('Budget Template Sheet'!$C$10="NOV",'Budget Template Sheet'!$K$127),0)</f>
        <v>0</v>
      </c>
      <c r="S176" s="61" cm="1">
        <f t="array" ref="S176">IFERROR(_xlfn.IFS('Budget Template Sheet'!$C$10="DEC",'Budget Template Sheet'!$K$127),0)</f>
        <v>0</v>
      </c>
      <c r="T176" s="61">
        <f t="shared" ref="T176:T239" si="4">SUM(H176:S176)</f>
        <v>0</v>
      </c>
    </row>
    <row r="177" spans="1:20" x14ac:dyDescent="0.25">
      <c r="A177" s="60" t="s">
        <v>81</v>
      </c>
      <c r="B177" s="63">
        <v>1</v>
      </c>
      <c r="C177" s="77">
        <f>'Budget Template Sheet'!A128</f>
        <v>8503</v>
      </c>
      <c r="D177" s="63">
        <f>'Budget Template Sheet'!$M$10</f>
        <v>0</v>
      </c>
      <c r="E177" s="128" t="s">
        <v>82</v>
      </c>
      <c r="F177" s="60" t="str">
        <f>VLOOKUP(C177,Accounts!A:B,2,FALSE)</f>
        <v>Service Contracts-Computers</v>
      </c>
      <c r="G177" s="76">
        <f>'Budget Template Sheet'!$C$5</f>
        <v>0</v>
      </c>
      <c r="H177" s="61" cm="1">
        <f t="array" ref="H177">IFERROR(_xlfn.IFS('Budget Template Sheet'!$C$10="JAN",'Budget Template Sheet'!$K$128),0)</f>
        <v>0</v>
      </c>
      <c r="I177" s="61" cm="1">
        <f t="array" ref="I177">IFERROR(_xlfn.IFS('Budget Template Sheet'!$C$10="FEB",'Budget Template Sheet'!$K$128),0)</f>
        <v>0</v>
      </c>
      <c r="J177" s="61" cm="1">
        <f t="array" ref="J177">IFERROR(_xlfn.IFS('Budget Template Sheet'!$C$10="MAR",'Budget Template Sheet'!$K$128),0)</f>
        <v>0</v>
      </c>
      <c r="K177" s="61" cm="1">
        <f t="array" ref="K177">IFERROR(_xlfn.IFS('Budget Template Sheet'!$C$10="APR",'Budget Template Sheet'!$K$128),0)</f>
        <v>0</v>
      </c>
      <c r="L177" s="61" cm="1">
        <f t="array" ref="L177">IFERROR(_xlfn.IFS('Budget Template Sheet'!$C$10="MAY",'Budget Template Sheet'!$K$128),0)</f>
        <v>0</v>
      </c>
      <c r="M177" s="61" cm="1">
        <f t="array" ref="M177">IFERROR(_xlfn.IFS('Budget Template Sheet'!$C$10="JUN",'Budget Template Sheet'!$K$128),0)</f>
        <v>0</v>
      </c>
      <c r="N177" s="61" cm="1">
        <f t="array" ref="N177">IFERROR(_xlfn.IFS('Budget Template Sheet'!$C$10="JUL",'Budget Template Sheet'!$K$128),0)</f>
        <v>0</v>
      </c>
      <c r="O177" s="61" cm="1">
        <f t="array" ref="O177">IFERROR(_xlfn.IFS('Budget Template Sheet'!$C$10="AUG",'Budget Template Sheet'!$K$128),0)</f>
        <v>0</v>
      </c>
      <c r="P177" s="61" cm="1">
        <f t="array" ref="P177">IFERROR(_xlfn.IFS('Budget Template Sheet'!$C$10="SEP",'Budget Template Sheet'!$K$128),0)</f>
        <v>0</v>
      </c>
      <c r="Q177" s="61" cm="1">
        <f t="array" ref="Q177">IFERROR(_xlfn.IFS('Budget Template Sheet'!$C$10="OCT",'Budget Template Sheet'!$K$128),0)</f>
        <v>0</v>
      </c>
      <c r="R177" s="61" cm="1">
        <f t="array" ref="R177">IFERROR(_xlfn.IFS('Budget Template Sheet'!$C$10="NOV",'Budget Template Sheet'!$K$128),0)</f>
        <v>0</v>
      </c>
      <c r="S177" s="61" cm="1">
        <f t="array" ref="S177">IFERROR(_xlfn.IFS('Budget Template Sheet'!$C$10="DEC",'Budget Template Sheet'!$K$128),0)</f>
        <v>0</v>
      </c>
      <c r="T177" s="61">
        <f t="shared" si="4"/>
        <v>0</v>
      </c>
    </row>
    <row r="178" spans="1:20" x14ac:dyDescent="0.25">
      <c r="A178" s="60" t="s">
        <v>81</v>
      </c>
      <c r="B178" s="63">
        <v>1</v>
      </c>
      <c r="C178" s="77">
        <f>'Budget Template Sheet'!A129</f>
        <v>8504</v>
      </c>
      <c r="D178" s="63">
        <f>'Budget Template Sheet'!$M$10</f>
        <v>0</v>
      </c>
      <c r="E178" s="128" t="s">
        <v>82</v>
      </c>
      <c r="F178" s="60" t="str">
        <f>VLOOKUP(C178,Accounts!A:B,2,FALSE)</f>
        <v>Service Contracts-Printers</v>
      </c>
      <c r="G178" s="76">
        <f>'Budget Template Sheet'!$C$5</f>
        <v>0</v>
      </c>
      <c r="H178" s="61" cm="1">
        <f t="array" ref="H178">IFERROR(_xlfn.IFS('Budget Template Sheet'!$C$10="JAN",'Budget Template Sheet'!$K$129),0)</f>
        <v>0</v>
      </c>
      <c r="I178" s="61" cm="1">
        <f t="array" ref="I178">IFERROR(_xlfn.IFS('Budget Template Sheet'!$C$10="FEB",'Budget Template Sheet'!$K$129),0)</f>
        <v>0</v>
      </c>
      <c r="J178" s="61" cm="1">
        <f t="array" ref="J178">IFERROR(_xlfn.IFS('Budget Template Sheet'!$C$10="MAR",'Budget Template Sheet'!$K$129),0)</f>
        <v>0</v>
      </c>
      <c r="K178" s="61" cm="1">
        <f t="array" ref="K178">IFERROR(_xlfn.IFS('Budget Template Sheet'!$C$10="APR",'Budget Template Sheet'!$K$129),0)</f>
        <v>0</v>
      </c>
      <c r="L178" s="61" cm="1">
        <f t="array" ref="L178">IFERROR(_xlfn.IFS('Budget Template Sheet'!$C$10="MAY",'Budget Template Sheet'!$K$129),0)</f>
        <v>0</v>
      </c>
      <c r="M178" s="61" cm="1">
        <f t="array" ref="M178">IFERROR(_xlfn.IFS('Budget Template Sheet'!$C$10="JUN",'Budget Template Sheet'!$K$129),0)</f>
        <v>0</v>
      </c>
      <c r="N178" s="61" cm="1">
        <f t="array" ref="N178">IFERROR(_xlfn.IFS('Budget Template Sheet'!$C$10="JUL",'Budget Template Sheet'!$K$129),0)</f>
        <v>0</v>
      </c>
      <c r="O178" s="61" cm="1">
        <f t="array" ref="O178">IFERROR(_xlfn.IFS('Budget Template Sheet'!$C$10="AUG",'Budget Template Sheet'!$K$129),0)</f>
        <v>0</v>
      </c>
      <c r="P178" s="61" cm="1">
        <f t="array" ref="P178">IFERROR(_xlfn.IFS('Budget Template Sheet'!$C$10="SEP",'Budget Template Sheet'!$K$129),0)</f>
        <v>0</v>
      </c>
      <c r="Q178" s="61" cm="1">
        <f t="array" ref="Q178">IFERROR(_xlfn.IFS('Budget Template Sheet'!$C$10="OCT",'Budget Template Sheet'!$K$129),0)</f>
        <v>0</v>
      </c>
      <c r="R178" s="61" cm="1">
        <f t="array" ref="R178">IFERROR(_xlfn.IFS('Budget Template Sheet'!$C$10="NOV",'Budget Template Sheet'!$K$129),0)</f>
        <v>0</v>
      </c>
      <c r="S178" s="61" cm="1">
        <f t="array" ref="S178">IFERROR(_xlfn.IFS('Budget Template Sheet'!$C$10="DEC",'Budget Template Sheet'!$K$129),0)</f>
        <v>0</v>
      </c>
      <c r="T178" s="61">
        <f t="shared" si="4"/>
        <v>0</v>
      </c>
    </row>
    <row r="179" spans="1:20" x14ac:dyDescent="0.25">
      <c r="A179" s="60" t="s">
        <v>81</v>
      </c>
      <c r="B179" s="63">
        <v>1</v>
      </c>
      <c r="C179" s="77">
        <f>'Budget Template Sheet'!A130</f>
        <v>8507</v>
      </c>
      <c r="D179" s="63">
        <f>'Budget Template Sheet'!$M$10</f>
        <v>0</v>
      </c>
      <c r="E179" s="128" t="s">
        <v>82</v>
      </c>
      <c r="F179" s="60" t="str">
        <f>VLOOKUP(C179,Accounts!A:B,2,FALSE)</f>
        <v>Service Contracts-Camp Equip</v>
      </c>
      <c r="G179" s="76">
        <f>'Budget Template Sheet'!$C$5</f>
        <v>0</v>
      </c>
      <c r="H179" s="61" cm="1">
        <f t="array" ref="H179">IFERROR(_xlfn.IFS('Budget Template Sheet'!$C$10="JAN",'Budget Template Sheet'!$K$130),0)</f>
        <v>0</v>
      </c>
      <c r="I179" s="61" cm="1">
        <f t="array" ref="I179">IFERROR(_xlfn.IFS('Budget Template Sheet'!$C$10="FEB",'Budget Template Sheet'!$K$130),0)</f>
        <v>0</v>
      </c>
      <c r="J179" s="61" cm="1">
        <f t="array" ref="J179">IFERROR(_xlfn.IFS('Budget Template Sheet'!$C$10="MAR",'Budget Template Sheet'!$K$130),0)</f>
        <v>0</v>
      </c>
      <c r="K179" s="61" cm="1">
        <f t="array" ref="K179">IFERROR(_xlfn.IFS('Budget Template Sheet'!$C$10="APR",'Budget Template Sheet'!$K$130),0)</f>
        <v>0</v>
      </c>
      <c r="L179" s="61" cm="1">
        <f t="array" ref="L179">IFERROR(_xlfn.IFS('Budget Template Sheet'!$C$10="MAY",'Budget Template Sheet'!$K$130),0)</f>
        <v>0</v>
      </c>
      <c r="M179" s="61" cm="1">
        <f t="array" ref="M179">IFERROR(_xlfn.IFS('Budget Template Sheet'!$C$10="JUN",'Budget Template Sheet'!$K$130),0)</f>
        <v>0</v>
      </c>
      <c r="N179" s="61" cm="1">
        <f t="array" ref="N179">IFERROR(_xlfn.IFS('Budget Template Sheet'!$C$10="JUL",'Budget Template Sheet'!$K$130),0)</f>
        <v>0</v>
      </c>
      <c r="O179" s="61" cm="1">
        <f t="array" ref="O179">IFERROR(_xlfn.IFS('Budget Template Sheet'!$C$10="AUG",'Budget Template Sheet'!$K$130),0)</f>
        <v>0</v>
      </c>
      <c r="P179" s="61" cm="1">
        <f t="array" ref="P179">IFERROR(_xlfn.IFS('Budget Template Sheet'!$C$10="SEP",'Budget Template Sheet'!$K$130),0)</f>
        <v>0</v>
      </c>
      <c r="Q179" s="61" cm="1">
        <f t="array" ref="Q179">IFERROR(_xlfn.IFS('Budget Template Sheet'!$C$10="OCT",'Budget Template Sheet'!$K$130),0)</f>
        <v>0</v>
      </c>
      <c r="R179" s="61" cm="1">
        <f t="array" ref="R179">IFERROR(_xlfn.IFS('Budget Template Sheet'!$C$10="NOV",'Budget Template Sheet'!$K$130),0)</f>
        <v>0</v>
      </c>
      <c r="S179" s="61" cm="1">
        <f t="array" ref="S179">IFERROR(_xlfn.IFS('Budget Template Sheet'!$C$10="DEC",'Budget Template Sheet'!$K$130),0)</f>
        <v>0</v>
      </c>
      <c r="T179" s="61">
        <f t="shared" si="4"/>
        <v>0</v>
      </c>
    </row>
    <row r="180" spans="1:20" x14ac:dyDescent="0.25">
      <c r="A180" s="60" t="s">
        <v>81</v>
      </c>
      <c r="B180" s="63">
        <v>1</v>
      </c>
      <c r="C180" s="77">
        <f>'Budget Template Sheet'!A131</f>
        <v>8509</v>
      </c>
      <c r="D180" s="63">
        <f>'Budget Template Sheet'!$M$10</f>
        <v>0</v>
      </c>
      <c r="E180" s="128" t="s">
        <v>82</v>
      </c>
      <c r="F180" s="60" t="str">
        <f>VLOOKUP(C180,Accounts!A:B,2,FALSE)</f>
        <v>Service Contracts-Security Sys</v>
      </c>
      <c r="G180" s="76">
        <f>'Budget Template Sheet'!$C$5</f>
        <v>0</v>
      </c>
      <c r="H180" s="61" cm="1">
        <f t="array" ref="H180">IFERROR(_xlfn.IFS('Budget Template Sheet'!$C$10="JAN",'Budget Template Sheet'!$K$131),0)</f>
        <v>0</v>
      </c>
      <c r="I180" s="61" cm="1">
        <f t="array" ref="I180">IFERROR(_xlfn.IFS('Budget Template Sheet'!$C$10="FEB",'Budget Template Sheet'!$K$131),0)</f>
        <v>0</v>
      </c>
      <c r="J180" s="61" cm="1">
        <f t="array" ref="J180">IFERROR(_xlfn.IFS('Budget Template Sheet'!$C$10="MAR",'Budget Template Sheet'!$K$131),0)</f>
        <v>0</v>
      </c>
      <c r="K180" s="61" cm="1">
        <f t="array" ref="K180">IFERROR(_xlfn.IFS('Budget Template Sheet'!$C$10="APR",'Budget Template Sheet'!$K$131),0)</f>
        <v>0</v>
      </c>
      <c r="L180" s="61" cm="1">
        <f t="array" ref="L180">IFERROR(_xlfn.IFS('Budget Template Sheet'!$C$10="MAY",'Budget Template Sheet'!$K$131),0)</f>
        <v>0</v>
      </c>
      <c r="M180" s="61" cm="1">
        <f t="array" ref="M180">IFERROR(_xlfn.IFS('Budget Template Sheet'!$C$10="JUN",'Budget Template Sheet'!$K$131),0)</f>
        <v>0</v>
      </c>
      <c r="N180" s="61" cm="1">
        <f t="array" ref="N180">IFERROR(_xlfn.IFS('Budget Template Sheet'!$C$10="JUL",'Budget Template Sheet'!$K$131),0)</f>
        <v>0</v>
      </c>
      <c r="O180" s="61" cm="1">
        <f t="array" ref="O180">IFERROR(_xlfn.IFS('Budget Template Sheet'!$C$10="AUG",'Budget Template Sheet'!$K$131),0)</f>
        <v>0</v>
      </c>
      <c r="P180" s="61" cm="1">
        <f t="array" ref="P180">IFERROR(_xlfn.IFS('Budget Template Sheet'!$C$10="SEP",'Budget Template Sheet'!$K$131),0)</f>
        <v>0</v>
      </c>
      <c r="Q180" s="61" cm="1">
        <f t="array" ref="Q180">IFERROR(_xlfn.IFS('Budget Template Sheet'!$C$10="OCT",'Budget Template Sheet'!$K$131),0)</f>
        <v>0</v>
      </c>
      <c r="R180" s="61" cm="1">
        <f t="array" ref="R180">IFERROR(_xlfn.IFS('Budget Template Sheet'!$C$10="NOV",'Budget Template Sheet'!$K$131),0)</f>
        <v>0</v>
      </c>
      <c r="S180" s="61" cm="1">
        <f t="array" ref="S180">IFERROR(_xlfn.IFS('Budget Template Sheet'!$C$10="DEC",'Budget Template Sheet'!$K$131),0)</f>
        <v>0</v>
      </c>
      <c r="T180" s="61">
        <f t="shared" si="4"/>
        <v>0</v>
      </c>
    </row>
    <row r="181" spans="1:20" x14ac:dyDescent="0.25">
      <c r="A181" s="60" t="s">
        <v>81</v>
      </c>
      <c r="B181" s="63">
        <v>1</v>
      </c>
      <c r="C181" s="77">
        <f>'Budget Template Sheet'!A132</f>
        <v>8510</v>
      </c>
      <c r="D181" s="63">
        <f>'Budget Template Sheet'!$M$10</f>
        <v>0</v>
      </c>
      <c r="E181" s="128" t="s">
        <v>82</v>
      </c>
      <c r="F181" s="60" t="str">
        <f>VLOOKUP(C181,Accounts!A:B,2,FALSE)</f>
        <v>Service Contracts-Fire Detect</v>
      </c>
      <c r="G181" s="76">
        <f>'Budget Template Sheet'!$C$5</f>
        <v>0</v>
      </c>
      <c r="H181" s="61" cm="1">
        <f t="array" ref="H181">IFERROR(_xlfn.IFS('Budget Template Sheet'!$C$10="JAN",'Budget Template Sheet'!$K$132),0)</f>
        <v>0</v>
      </c>
      <c r="I181" s="61" cm="1">
        <f t="array" ref="I181">IFERROR(_xlfn.IFS('Budget Template Sheet'!$C$10="FEB",'Budget Template Sheet'!$K$132),0)</f>
        <v>0</v>
      </c>
      <c r="J181" s="61" cm="1">
        <f t="array" ref="J181">IFERROR(_xlfn.IFS('Budget Template Sheet'!$C$10="MAR",'Budget Template Sheet'!$K$132),0)</f>
        <v>0</v>
      </c>
      <c r="K181" s="61" cm="1">
        <f t="array" ref="K181">IFERROR(_xlfn.IFS('Budget Template Sheet'!$C$10="APR",'Budget Template Sheet'!$K$132),0)</f>
        <v>0</v>
      </c>
      <c r="L181" s="61" cm="1">
        <f t="array" ref="L181">IFERROR(_xlfn.IFS('Budget Template Sheet'!$C$10="MAY",'Budget Template Sheet'!$K$132),0)</f>
        <v>0</v>
      </c>
      <c r="M181" s="61" cm="1">
        <f t="array" ref="M181">IFERROR(_xlfn.IFS('Budget Template Sheet'!$C$10="JUN",'Budget Template Sheet'!$K$132),0)</f>
        <v>0</v>
      </c>
      <c r="N181" s="61" cm="1">
        <f t="array" ref="N181">IFERROR(_xlfn.IFS('Budget Template Sheet'!$C$10="JUL",'Budget Template Sheet'!$K$132),0)</f>
        <v>0</v>
      </c>
      <c r="O181" s="61" cm="1">
        <f t="array" ref="O181">IFERROR(_xlfn.IFS('Budget Template Sheet'!$C$10="AUG",'Budget Template Sheet'!$K$132),0)</f>
        <v>0</v>
      </c>
      <c r="P181" s="61" cm="1">
        <f t="array" ref="P181">IFERROR(_xlfn.IFS('Budget Template Sheet'!$C$10="SEP",'Budget Template Sheet'!$K$132),0)</f>
        <v>0</v>
      </c>
      <c r="Q181" s="61" cm="1">
        <f t="array" ref="Q181">IFERROR(_xlfn.IFS('Budget Template Sheet'!$C$10="OCT",'Budget Template Sheet'!$K$132),0)</f>
        <v>0</v>
      </c>
      <c r="R181" s="61" cm="1">
        <f t="array" ref="R181">IFERROR(_xlfn.IFS('Budget Template Sheet'!$C$10="NOV",'Budget Template Sheet'!$K$132),0)</f>
        <v>0</v>
      </c>
      <c r="S181" s="61" cm="1">
        <f t="array" ref="S181">IFERROR(_xlfn.IFS('Budget Template Sheet'!$C$10="DEC",'Budget Template Sheet'!$K$132),0)</f>
        <v>0</v>
      </c>
      <c r="T181" s="61">
        <f t="shared" si="4"/>
        <v>0</v>
      </c>
    </row>
    <row r="182" spans="1:20" x14ac:dyDescent="0.25">
      <c r="A182" s="60" t="s">
        <v>81</v>
      </c>
      <c r="B182" s="63">
        <v>1</v>
      </c>
      <c r="C182" s="77">
        <f>'Budget Template Sheet'!A133</f>
        <v>8511</v>
      </c>
      <c r="D182" s="63">
        <f>'Budget Template Sheet'!$M$10</f>
        <v>0</v>
      </c>
      <c r="E182" s="128" t="s">
        <v>82</v>
      </c>
      <c r="F182" s="60" t="str">
        <f>VLOOKUP(C182,Accounts!A:B,2,FALSE)</f>
        <v>Service Contracts-Misc</v>
      </c>
      <c r="G182" s="76">
        <f>'Budget Template Sheet'!$C$5</f>
        <v>0</v>
      </c>
      <c r="H182" s="61" cm="1">
        <f t="array" ref="H182">IFERROR(_xlfn.IFS('Budget Template Sheet'!$C$10="JAN",'Budget Template Sheet'!$K$133),0)</f>
        <v>0</v>
      </c>
      <c r="I182" s="61" cm="1">
        <f t="array" ref="I182">IFERROR(_xlfn.IFS('Budget Template Sheet'!$C$10="FEB",'Budget Template Sheet'!$K$133),0)</f>
        <v>0</v>
      </c>
      <c r="J182" s="61" cm="1">
        <f t="array" ref="J182">IFERROR(_xlfn.IFS('Budget Template Sheet'!$C$10="MAR",'Budget Template Sheet'!$K$133),0)</f>
        <v>0</v>
      </c>
      <c r="K182" s="61" cm="1">
        <f t="array" ref="K182">IFERROR(_xlfn.IFS('Budget Template Sheet'!$C$10="APR",'Budget Template Sheet'!$K$133),0)</f>
        <v>0</v>
      </c>
      <c r="L182" s="61" cm="1">
        <f t="array" ref="L182">IFERROR(_xlfn.IFS('Budget Template Sheet'!$C$10="MAY",'Budget Template Sheet'!$K$133),0)</f>
        <v>0</v>
      </c>
      <c r="M182" s="61" cm="1">
        <f t="array" ref="M182">IFERROR(_xlfn.IFS('Budget Template Sheet'!$C$10="JUN",'Budget Template Sheet'!$K$133),0)</f>
        <v>0</v>
      </c>
      <c r="N182" s="61" cm="1">
        <f t="array" ref="N182">IFERROR(_xlfn.IFS('Budget Template Sheet'!$C$10="JUL",'Budget Template Sheet'!$K$133),0)</f>
        <v>0</v>
      </c>
      <c r="O182" s="61" cm="1">
        <f t="array" ref="O182">IFERROR(_xlfn.IFS('Budget Template Sheet'!$C$10="AUG",'Budget Template Sheet'!$K$133),0)</f>
        <v>0</v>
      </c>
      <c r="P182" s="61" cm="1">
        <f t="array" ref="P182">IFERROR(_xlfn.IFS('Budget Template Sheet'!$C$10="SEP",'Budget Template Sheet'!$K$133),0)</f>
        <v>0</v>
      </c>
      <c r="Q182" s="61" cm="1">
        <f t="array" ref="Q182">IFERROR(_xlfn.IFS('Budget Template Sheet'!$C$10="OCT",'Budget Template Sheet'!$K$133),0)</f>
        <v>0</v>
      </c>
      <c r="R182" s="61" cm="1">
        <f t="array" ref="R182">IFERROR(_xlfn.IFS('Budget Template Sheet'!$C$10="NOV",'Budget Template Sheet'!$K$133),0)</f>
        <v>0</v>
      </c>
      <c r="S182" s="61" cm="1">
        <f t="array" ref="S182">IFERROR(_xlfn.IFS('Budget Template Sheet'!$C$10="DEC",'Budget Template Sheet'!$K$133),0)</f>
        <v>0</v>
      </c>
      <c r="T182" s="61">
        <f t="shared" si="4"/>
        <v>0</v>
      </c>
    </row>
    <row r="183" spans="1:20" x14ac:dyDescent="0.25">
      <c r="A183" s="60" t="s">
        <v>81</v>
      </c>
      <c r="B183" s="63">
        <v>1</v>
      </c>
      <c r="C183" s="77">
        <f>'Budget Template Sheet'!A134</f>
        <v>8521</v>
      </c>
      <c r="D183" s="63">
        <f>'Budget Template Sheet'!$M$10</f>
        <v>0</v>
      </c>
      <c r="E183" s="128" t="s">
        <v>82</v>
      </c>
      <c r="F183" s="60" t="str">
        <f>VLOOKUP(C183,Accounts!A:B,2,FALSE)</f>
        <v>New Equipment-Non-depreciable</v>
      </c>
      <c r="G183" s="76">
        <f>'Budget Template Sheet'!$C$5</f>
        <v>0</v>
      </c>
      <c r="H183" s="61" cm="1">
        <f t="array" ref="H183">IFERROR(_xlfn.IFS('Budget Template Sheet'!$C$10="JAN",'Budget Template Sheet'!$K$134),0)</f>
        <v>0</v>
      </c>
      <c r="I183" s="61" cm="1">
        <f t="array" ref="I183">IFERROR(_xlfn.IFS('Budget Template Sheet'!$C$10="FEB",'Budget Template Sheet'!$K$134),0)</f>
        <v>0</v>
      </c>
      <c r="J183" s="61" cm="1">
        <f t="array" ref="J183">IFERROR(_xlfn.IFS('Budget Template Sheet'!$C$10="MAR",'Budget Template Sheet'!$K$134),0)</f>
        <v>0</v>
      </c>
      <c r="K183" s="61" cm="1">
        <f t="array" ref="K183">IFERROR(_xlfn.IFS('Budget Template Sheet'!$C$10="APR",'Budget Template Sheet'!$K$134),0)</f>
        <v>0</v>
      </c>
      <c r="L183" s="61" cm="1">
        <f t="array" ref="L183">IFERROR(_xlfn.IFS('Budget Template Sheet'!$C$10="MAY",'Budget Template Sheet'!$K$134),0)</f>
        <v>0</v>
      </c>
      <c r="M183" s="61" cm="1">
        <f t="array" ref="M183">IFERROR(_xlfn.IFS('Budget Template Sheet'!$C$10="JUN",'Budget Template Sheet'!$K$134),0)</f>
        <v>0</v>
      </c>
      <c r="N183" s="61" cm="1">
        <f t="array" ref="N183">IFERROR(_xlfn.IFS('Budget Template Sheet'!$C$10="JUL",'Budget Template Sheet'!$K$134),0)</f>
        <v>0</v>
      </c>
      <c r="O183" s="61" cm="1">
        <f t="array" ref="O183">IFERROR(_xlfn.IFS('Budget Template Sheet'!$C$10="AUG",'Budget Template Sheet'!$K$134),0)</f>
        <v>0</v>
      </c>
      <c r="P183" s="61" cm="1">
        <f t="array" ref="P183">IFERROR(_xlfn.IFS('Budget Template Sheet'!$C$10="SEP",'Budget Template Sheet'!$K$134),0)</f>
        <v>0</v>
      </c>
      <c r="Q183" s="61" cm="1">
        <f t="array" ref="Q183">IFERROR(_xlfn.IFS('Budget Template Sheet'!$C$10="OCT",'Budget Template Sheet'!$K$134),0)</f>
        <v>0</v>
      </c>
      <c r="R183" s="61" cm="1">
        <f t="array" ref="R183">IFERROR(_xlfn.IFS('Budget Template Sheet'!$C$10="NOV",'Budget Template Sheet'!$K$134),0)</f>
        <v>0</v>
      </c>
      <c r="S183" s="61" cm="1">
        <f t="array" ref="S183">IFERROR(_xlfn.IFS('Budget Template Sheet'!$C$10="DEC",'Budget Template Sheet'!$K$134),0)</f>
        <v>0</v>
      </c>
      <c r="T183" s="61">
        <f t="shared" si="4"/>
        <v>0</v>
      </c>
    </row>
    <row r="184" spans="1:20" x14ac:dyDescent="0.25">
      <c r="A184" s="60" t="s">
        <v>81</v>
      </c>
      <c r="B184" s="63">
        <v>1</v>
      </c>
      <c r="C184" s="77">
        <f>'Budget Template Sheet'!A135</f>
        <v>8536</v>
      </c>
      <c r="D184" s="63">
        <f>'Budget Template Sheet'!$M$10</f>
        <v>0</v>
      </c>
      <c r="E184" s="128" t="s">
        <v>82</v>
      </c>
      <c r="F184" s="60" t="str">
        <f>VLOOKUP(C184,Accounts!A:B,2,FALSE)</f>
        <v>Equipment Lease</v>
      </c>
      <c r="G184" s="76">
        <f>'Budget Template Sheet'!$C$5</f>
        <v>0</v>
      </c>
      <c r="H184" s="61" cm="1">
        <f t="array" ref="H184">IFERROR(_xlfn.IFS('Budget Template Sheet'!$C$10="JAN",'Budget Template Sheet'!$K$135),0)</f>
        <v>0</v>
      </c>
      <c r="I184" s="61" cm="1">
        <f t="array" ref="I184">IFERROR(_xlfn.IFS('Budget Template Sheet'!$C$10="FEB",'Budget Template Sheet'!$K$135),0)</f>
        <v>0</v>
      </c>
      <c r="J184" s="61" cm="1">
        <f t="array" ref="J184">IFERROR(_xlfn.IFS('Budget Template Sheet'!$C$10="MAR",'Budget Template Sheet'!$K$135),0)</f>
        <v>0</v>
      </c>
      <c r="K184" s="61" cm="1">
        <f t="array" ref="K184">IFERROR(_xlfn.IFS('Budget Template Sheet'!$C$10="APR",'Budget Template Sheet'!$K$135),0)</f>
        <v>0</v>
      </c>
      <c r="L184" s="61" cm="1">
        <f t="array" ref="L184">IFERROR(_xlfn.IFS('Budget Template Sheet'!$C$10="MAY",'Budget Template Sheet'!$K$135),0)</f>
        <v>0</v>
      </c>
      <c r="M184" s="61" cm="1">
        <f t="array" ref="M184">IFERROR(_xlfn.IFS('Budget Template Sheet'!$C$10="JUN",'Budget Template Sheet'!$K$135),0)</f>
        <v>0</v>
      </c>
      <c r="N184" s="61" cm="1">
        <f t="array" ref="N184">IFERROR(_xlfn.IFS('Budget Template Sheet'!$C$10="JUL",'Budget Template Sheet'!$K$135),0)</f>
        <v>0</v>
      </c>
      <c r="O184" s="61" cm="1">
        <f t="array" ref="O184">IFERROR(_xlfn.IFS('Budget Template Sheet'!$C$10="AUG",'Budget Template Sheet'!$K$135),0)</f>
        <v>0</v>
      </c>
      <c r="P184" s="61" cm="1">
        <f t="array" ref="P184">IFERROR(_xlfn.IFS('Budget Template Sheet'!$C$10="SEP",'Budget Template Sheet'!$K$135),0)</f>
        <v>0</v>
      </c>
      <c r="Q184" s="61" cm="1">
        <f t="array" ref="Q184">IFERROR(_xlfn.IFS('Budget Template Sheet'!$C$10="OCT",'Budget Template Sheet'!$K$135),0)</f>
        <v>0</v>
      </c>
      <c r="R184" s="61" cm="1">
        <f t="array" ref="R184">IFERROR(_xlfn.IFS('Budget Template Sheet'!$C$10="NOV",'Budget Template Sheet'!$K$135),0)</f>
        <v>0</v>
      </c>
      <c r="S184" s="61" cm="1">
        <f t="array" ref="S184">IFERROR(_xlfn.IFS('Budget Template Sheet'!$C$10="DEC",'Budget Template Sheet'!$K$135),0)</f>
        <v>0</v>
      </c>
      <c r="T184" s="61">
        <f t="shared" si="4"/>
        <v>0</v>
      </c>
    </row>
    <row r="185" spans="1:20" x14ac:dyDescent="0.25">
      <c r="A185" s="60" t="s">
        <v>81</v>
      </c>
      <c r="B185" s="63">
        <v>1</v>
      </c>
      <c r="C185" s="77">
        <f>'Budget Template Sheet'!A136</f>
        <v>8601</v>
      </c>
      <c r="D185" s="63">
        <f>'Budget Template Sheet'!$M$10</f>
        <v>0</v>
      </c>
      <c r="E185" s="128" t="s">
        <v>82</v>
      </c>
      <c r="F185" s="60" t="str">
        <f>VLOOKUP(C185,Accounts!A:B,2,FALSE)</f>
        <v>In-house Printing</v>
      </c>
      <c r="G185" s="76">
        <f>'Budget Template Sheet'!$C$5</f>
        <v>0</v>
      </c>
      <c r="H185" s="61" cm="1">
        <f t="array" ref="H185">IFERROR(_xlfn.IFS('Budget Template Sheet'!$C$10="JAN",'Budget Template Sheet'!$K$136),0)</f>
        <v>0</v>
      </c>
      <c r="I185" s="61" cm="1">
        <f t="array" ref="I185">IFERROR(_xlfn.IFS('Budget Template Sheet'!$C$10="FEB",'Budget Template Sheet'!$K$136),0)</f>
        <v>0</v>
      </c>
      <c r="J185" s="61" cm="1">
        <f t="array" ref="J185">IFERROR(_xlfn.IFS('Budget Template Sheet'!$C$10="MAR",'Budget Template Sheet'!$K$136),0)</f>
        <v>0</v>
      </c>
      <c r="K185" s="61" cm="1">
        <f t="array" ref="K185">IFERROR(_xlfn.IFS('Budget Template Sheet'!$C$10="APR",'Budget Template Sheet'!$K$136),0)</f>
        <v>0</v>
      </c>
      <c r="L185" s="61" cm="1">
        <f t="array" ref="L185">IFERROR(_xlfn.IFS('Budget Template Sheet'!$C$10="MAY",'Budget Template Sheet'!$K$136),0)</f>
        <v>0</v>
      </c>
      <c r="M185" s="61" cm="1">
        <f t="array" ref="M185">IFERROR(_xlfn.IFS('Budget Template Sheet'!$C$10="JUN",'Budget Template Sheet'!$K$136),0)</f>
        <v>0</v>
      </c>
      <c r="N185" s="61" cm="1">
        <f t="array" ref="N185">IFERROR(_xlfn.IFS('Budget Template Sheet'!$C$10="JUL",'Budget Template Sheet'!$K$136),0)</f>
        <v>0</v>
      </c>
      <c r="O185" s="61" cm="1">
        <f t="array" ref="O185">IFERROR(_xlfn.IFS('Budget Template Sheet'!$C$10="AUG",'Budget Template Sheet'!$K$136),0)</f>
        <v>0</v>
      </c>
      <c r="P185" s="61" cm="1">
        <f t="array" ref="P185">IFERROR(_xlfn.IFS('Budget Template Sheet'!$C$10="SEP",'Budget Template Sheet'!$K$136),0)</f>
        <v>0</v>
      </c>
      <c r="Q185" s="61" cm="1">
        <f t="array" ref="Q185">IFERROR(_xlfn.IFS('Budget Template Sheet'!$C$10="OCT",'Budget Template Sheet'!$K$136),0)</f>
        <v>0</v>
      </c>
      <c r="R185" s="61" cm="1">
        <f t="array" ref="R185">IFERROR(_xlfn.IFS('Budget Template Sheet'!$C$10="NOV",'Budget Template Sheet'!$K$136),0)</f>
        <v>0</v>
      </c>
      <c r="S185" s="61" cm="1">
        <f t="array" ref="S185">IFERROR(_xlfn.IFS('Budget Template Sheet'!$C$10="DEC",'Budget Template Sheet'!$K$136),0)</f>
        <v>0</v>
      </c>
      <c r="T185" s="61">
        <f t="shared" si="4"/>
        <v>0</v>
      </c>
    </row>
    <row r="186" spans="1:20" x14ac:dyDescent="0.25">
      <c r="A186" s="60" t="s">
        <v>81</v>
      </c>
      <c r="B186" s="63">
        <v>1</v>
      </c>
      <c r="C186" s="77">
        <f>'Budget Template Sheet'!A137</f>
        <v>8602</v>
      </c>
      <c r="D186" s="63">
        <f>'Budget Template Sheet'!$M$10</f>
        <v>0</v>
      </c>
      <c r="E186" s="128" t="s">
        <v>82</v>
      </c>
      <c r="F186" s="60" t="str">
        <f>VLOOKUP(C186,Accounts!A:B,2,FALSE)</f>
        <v>Artwork</v>
      </c>
      <c r="G186" s="76">
        <f>'Budget Template Sheet'!$C$5</f>
        <v>0</v>
      </c>
      <c r="H186" s="61" cm="1">
        <f t="array" ref="H186">IFERROR(_xlfn.IFS('Budget Template Sheet'!$C$10="JAN",'Budget Template Sheet'!$K$137),0)</f>
        <v>0</v>
      </c>
      <c r="I186" s="61" cm="1">
        <f t="array" ref="I186">IFERROR(_xlfn.IFS('Budget Template Sheet'!$C$10="FEB",'Budget Template Sheet'!$K$137),0)</f>
        <v>0</v>
      </c>
      <c r="J186" s="61" cm="1">
        <f t="array" ref="J186">IFERROR(_xlfn.IFS('Budget Template Sheet'!$C$10="MAR",'Budget Template Sheet'!$K$137),0)</f>
        <v>0</v>
      </c>
      <c r="K186" s="61" cm="1">
        <f t="array" ref="K186">IFERROR(_xlfn.IFS('Budget Template Sheet'!$C$10="APR",'Budget Template Sheet'!$K$137),0)</f>
        <v>0</v>
      </c>
      <c r="L186" s="61" cm="1">
        <f t="array" ref="L186">IFERROR(_xlfn.IFS('Budget Template Sheet'!$C$10="MAY",'Budget Template Sheet'!$K$137),0)</f>
        <v>0</v>
      </c>
      <c r="M186" s="61" cm="1">
        <f t="array" ref="M186">IFERROR(_xlfn.IFS('Budget Template Sheet'!$C$10="JUN",'Budget Template Sheet'!$K$137),0)</f>
        <v>0</v>
      </c>
      <c r="N186" s="61" cm="1">
        <f t="array" ref="N186">IFERROR(_xlfn.IFS('Budget Template Sheet'!$C$10="JUL",'Budget Template Sheet'!$K$137),0)</f>
        <v>0</v>
      </c>
      <c r="O186" s="61" cm="1">
        <f t="array" ref="O186">IFERROR(_xlfn.IFS('Budget Template Sheet'!$C$10="AUG",'Budget Template Sheet'!$K$137),0)</f>
        <v>0</v>
      </c>
      <c r="P186" s="61" cm="1">
        <f t="array" ref="P186">IFERROR(_xlfn.IFS('Budget Template Sheet'!$C$10="SEP",'Budget Template Sheet'!$K$137),0)</f>
        <v>0</v>
      </c>
      <c r="Q186" s="61" cm="1">
        <f t="array" ref="Q186">IFERROR(_xlfn.IFS('Budget Template Sheet'!$C$10="OCT",'Budget Template Sheet'!$K$137),0)</f>
        <v>0</v>
      </c>
      <c r="R186" s="61" cm="1">
        <f t="array" ref="R186">IFERROR(_xlfn.IFS('Budget Template Sheet'!$C$10="NOV",'Budget Template Sheet'!$K$137),0)</f>
        <v>0</v>
      </c>
      <c r="S186" s="61" cm="1">
        <f t="array" ref="S186">IFERROR(_xlfn.IFS('Budget Template Sheet'!$C$10="DEC",'Budget Template Sheet'!$K$137),0)</f>
        <v>0</v>
      </c>
      <c r="T186" s="61">
        <f t="shared" si="4"/>
        <v>0</v>
      </c>
    </row>
    <row r="187" spans="1:20" x14ac:dyDescent="0.25">
      <c r="A187" s="60" t="s">
        <v>81</v>
      </c>
      <c r="B187" s="63">
        <v>1</v>
      </c>
      <c r="C187" s="77">
        <f>'Budget Template Sheet'!A138</f>
        <v>8603</v>
      </c>
      <c r="D187" s="63">
        <f>'Budget Template Sheet'!$M$10</f>
        <v>0</v>
      </c>
      <c r="E187" s="128" t="s">
        <v>82</v>
      </c>
      <c r="F187" s="60" t="str">
        <f>VLOOKUP(C187,Accounts!A:B,2,FALSE)</f>
        <v>Photography</v>
      </c>
      <c r="G187" s="76">
        <f>'Budget Template Sheet'!$C$5</f>
        <v>0</v>
      </c>
      <c r="H187" s="61" cm="1">
        <f t="array" ref="H187">IFERROR(_xlfn.IFS('Budget Template Sheet'!$C$10="JAN",'Budget Template Sheet'!$K$138),0)</f>
        <v>0</v>
      </c>
      <c r="I187" s="61" cm="1">
        <f t="array" ref="I187">IFERROR(_xlfn.IFS('Budget Template Sheet'!$C$10="FEB",'Budget Template Sheet'!$K$138),0)</f>
        <v>0</v>
      </c>
      <c r="J187" s="61" cm="1">
        <f t="array" ref="J187">IFERROR(_xlfn.IFS('Budget Template Sheet'!$C$10="MAR",'Budget Template Sheet'!$K$138),0)</f>
        <v>0</v>
      </c>
      <c r="K187" s="61" cm="1">
        <f t="array" ref="K187">IFERROR(_xlfn.IFS('Budget Template Sheet'!$C$10="APR",'Budget Template Sheet'!$K$138),0)</f>
        <v>0</v>
      </c>
      <c r="L187" s="61" cm="1">
        <f t="array" ref="L187">IFERROR(_xlfn.IFS('Budget Template Sheet'!$C$10="MAY",'Budget Template Sheet'!$K$138),0)</f>
        <v>0</v>
      </c>
      <c r="M187" s="61" cm="1">
        <f t="array" ref="M187">IFERROR(_xlfn.IFS('Budget Template Sheet'!$C$10="JUN",'Budget Template Sheet'!$K$138),0)</f>
        <v>0</v>
      </c>
      <c r="N187" s="61" cm="1">
        <f t="array" ref="N187">IFERROR(_xlfn.IFS('Budget Template Sheet'!$C$10="JUL",'Budget Template Sheet'!$K$138),0)</f>
        <v>0</v>
      </c>
      <c r="O187" s="61" cm="1">
        <f t="array" ref="O187">IFERROR(_xlfn.IFS('Budget Template Sheet'!$C$10="AUG",'Budget Template Sheet'!$K$138),0)</f>
        <v>0</v>
      </c>
      <c r="P187" s="61" cm="1">
        <f t="array" ref="P187">IFERROR(_xlfn.IFS('Budget Template Sheet'!$C$10="SEP",'Budget Template Sheet'!$K$138),0)</f>
        <v>0</v>
      </c>
      <c r="Q187" s="61" cm="1">
        <f t="array" ref="Q187">IFERROR(_xlfn.IFS('Budget Template Sheet'!$C$10="OCT",'Budget Template Sheet'!$K$138),0)</f>
        <v>0</v>
      </c>
      <c r="R187" s="61" cm="1">
        <f t="array" ref="R187">IFERROR(_xlfn.IFS('Budget Template Sheet'!$C$10="NOV",'Budget Template Sheet'!$K$138),0)</f>
        <v>0</v>
      </c>
      <c r="S187" s="61" cm="1">
        <f t="array" ref="S187">IFERROR(_xlfn.IFS('Budget Template Sheet'!$C$10="DEC",'Budget Template Sheet'!$K$138),0)</f>
        <v>0</v>
      </c>
      <c r="T187" s="61">
        <f t="shared" si="4"/>
        <v>0</v>
      </c>
    </row>
    <row r="188" spans="1:20" x14ac:dyDescent="0.25">
      <c r="A188" s="60" t="s">
        <v>81</v>
      </c>
      <c r="B188" s="63">
        <v>1</v>
      </c>
      <c r="C188" s="77">
        <f>'Budget Template Sheet'!A139</f>
        <v>8605</v>
      </c>
      <c r="D188" s="63">
        <f>'Budget Template Sheet'!$M$10</f>
        <v>0</v>
      </c>
      <c r="E188" s="128" t="s">
        <v>82</v>
      </c>
      <c r="F188" s="60" t="str">
        <f>VLOOKUP(C188,Accounts!A:B,2,FALSE)</f>
        <v>Films</v>
      </c>
      <c r="G188" s="76">
        <f>'Budget Template Sheet'!$C$5</f>
        <v>0</v>
      </c>
      <c r="H188" s="61" cm="1">
        <f t="array" ref="H188">IFERROR(_xlfn.IFS('Budget Template Sheet'!$C$10="JAN",'Budget Template Sheet'!$K$139),0)</f>
        <v>0</v>
      </c>
      <c r="I188" s="61" cm="1">
        <f t="array" ref="I188">IFERROR(_xlfn.IFS('Budget Template Sheet'!$C$10="FEB",'Budget Template Sheet'!$K$139),0)</f>
        <v>0</v>
      </c>
      <c r="J188" s="61" cm="1">
        <f t="array" ref="J188">IFERROR(_xlfn.IFS('Budget Template Sheet'!$C$10="MAR",'Budget Template Sheet'!$K$139),0)</f>
        <v>0</v>
      </c>
      <c r="K188" s="61" cm="1">
        <f t="array" ref="K188">IFERROR(_xlfn.IFS('Budget Template Sheet'!$C$10="APR",'Budget Template Sheet'!$K$139),0)</f>
        <v>0</v>
      </c>
      <c r="L188" s="61" cm="1">
        <f t="array" ref="L188">IFERROR(_xlfn.IFS('Budget Template Sheet'!$C$10="MAY",'Budget Template Sheet'!$K$139),0)</f>
        <v>0</v>
      </c>
      <c r="M188" s="61" cm="1">
        <f t="array" ref="M188">IFERROR(_xlfn.IFS('Budget Template Sheet'!$C$10="JUN",'Budget Template Sheet'!$K$139),0)</f>
        <v>0</v>
      </c>
      <c r="N188" s="61" cm="1">
        <f t="array" ref="N188">IFERROR(_xlfn.IFS('Budget Template Sheet'!$C$10="JUL",'Budget Template Sheet'!$K$139),0)</f>
        <v>0</v>
      </c>
      <c r="O188" s="61" cm="1">
        <f t="array" ref="O188">IFERROR(_xlfn.IFS('Budget Template Sheet'!$C$10="AUG",'Budget Template Sheet'!$K$139),0)</f>
        <v>0</v>
      </c>
      <c r="P188" s="61" cm="1">
        <f t="array" ref="P188">IFERROR(_xlfn.IFS('Budget Template Sheet'!$C$10="SEP",'Budget Template Sheet'!$K$139),0)</f>
        <v>0</v>
      </c>
      <c r="Q188" s="61" cm="1">
        <f t="array" ref="Q188">IFERROR(_xlfn.IFS('Budget Template Sheet'!$C$10="OCT",'Budget Template Sheet'!$K$139),0)</f>
        <v>0</v>
      </c>
      <c r="R188" s="61" cm="1">
        <f t="array" ref="R188">IFERROR(_xlfn.IFS('Budget Template Sheet'!$C$10="NOV",'Budget Template Sheet'!$K$139),0)</f>
        <v>0</v>
      </c>
      <c r="S188" s="61" cm="1">
        <f t="array" ref="S188">IFERROR(_xlfn.IFS('Budget Template Sheet'!$C$10="DEC",'Budget Template Sheet'!$K$139),0)</f>
        <v>0</v>
      </c>
      <c r="T188" s="61">
        <f t="shared" si="4"/>
        <v>0</v>
      </c>
    </row>
    <row r="189" spans="1:20" x14ac:dyDescent="0.25">
      <c r="A189" s="60" t="s">
        <v>81</v>
      </c>
      <c r="B189" s="63">
        <v>1</v>
      </c>
      <c r="C189" s="77">
        <f>'Budget Template Sheet'!A140</f>
        <v>8606</v>
      </c>
      <c r="D189" s="63">
        <f>'Budget Template Sheet'!$M$10</f>
        <v>0</v>
      </c>
      <c r="E189" s="128" t="s">
        <v>82</v>
      </c>
      <c r="F189" s="60" t="str">
        <f>VLOOKUP(C189,Accounts!A:B,2,FALSE)</f>
        <v>Subscriptions</v>
      </c>
      <c r="G189" s="76">
        <f>'Budget Template Sheet'!$C$5</f>
        <v>0</v>
      </c>
      <c r="H189" s="61" cm="1">
        <f t="array" ref="H189">IFERROR(_xlfn.IFS('Budget Template Sheet'!$C$10="JAN",'Budget Template Sheet'!$K$140),0)</f>
        <v>0</v>
      </c>
      <c r="I189" s="61" cm="1">
        <f t="array" ref="I189">IFERROR(_xlfn.IFS('Budget Template Sheet'!$C$10="FEB",'Budget Template Sheet'!$K$140),0)</f>
        <v>0</v>
      </c>
      <c r="J189" s="61" cm="1">
        <f t="array" ref="J189">IFERROR(_xlfn.IFS('Budget Template Sheet'!$C$10="MAR",'Budget Template Sheet'!$K$140),0)</f>
        <v>0</v>
      </c>
      <c r="K189" s="61" cm="1">
        <f t="array" ref="K189">IFERROR(_xlfn.IFS('Budget Template Sheet'!$C$10="APR",'Budget Template Sheet'!$K$140),0)</f>
        <v>0</v>
      </c>
      <c r="L189" s="61" cm="1">
        <f t="array" ref="L189">IFERROR(_xlfn.IFS('Budget Template Sheet'!$C$10="MAY",'Budget Template Sheet'!$K$140),0)</f>
        <v>0</v>
      </c>
      <c r="M189" s="61" cm="1">
        <f t="array" ref="M189">IFERROR(_xlfn.IFS('Budget Template Sheet'!$C$10="JUN",'Budget Template Sheet'!$K$140),0)</f>
        <v>0</v>
      </c>
      <c r="N189" s="61" cm="1">
        <f t="array" ref="N189">IFERROR(_xlfn.IFS('Budget Template Sheet'!$C$10="JUL",'Budget Template Sheet'!$K$140),0)</f>
        <v>0</v>
      </c>
      <c r="O189" s="61" cm="1">
        <f t="array" ref="O189">IFERROR(_xlfn.IFS('Budget Template Sheet'!$C$10="AUG",'Budget Template Sheet'!$K$140),0)</f>
        <v>0</v>
      </c>
      <c r="P189" s="61" cm="1">
        <f t="array" ref="P189">IFERROR(_xlfn.IFS('Budget Template Sheet'!$C$10="SEP",'Budget Template Sheet'!$K$140),0)</f>
        <v>0</v>
      </c>
      <c r="Q189" s="61" cm="1">
        <f t="array" ref="Q189">IFERROR(_xlfn.IFS('Budget Template Sheet'!$C$10="OCT",'Budget Template Sheet'!$K$140),0)</f>
        <v>0</v>
      </c>
      <c r="R189" s="61" cm="1">
        <f t="array" ref="R189">IFERROR(_xlfn.IFS('Budget Template Sheet'!$C$10="NOV",'Budget Template Sheet'!$K$140),0)</f>
        <v>0</v>
      </c>
      <c r="S189" s="61" cm="1">
        <f t="array" ref="S189">IFERROR(_xlfn.IFS('Budget Template Sheet'!$C$10="DEC",'Budget Template Sheet'!$K$140),0)</f>
        <v>0</v>
      </c>
      <c r="T189" s="61">
        <f t="shared" si="4"/>
        <v>0</v>
      </c>
    </row>
    <row r="190" spans="1:20" x14ac:dyDescent="0.25">
      <c r="A190" s="60" t="s">
        <v>81</v>
      </c>
      <c r="B190" s="63">
        <v>1</v>
      </c>
      <c r="C190" s="77">
        <f>'Budget Template Sheet'!A141</f>
        <v>8607</v>
      </c>
      <c r="D190" s="63">
        <f>'Budget Template Sheet'!$M$10</f>
        <v>0</v>
      </c>
      <c r="E190" s="128" t="s">
        <v>82</v>
      </c>
      <c r="F190" s="60" t="str">
        <f>VLOOKUP(C190,Accounts!A:B,2,FALSE)</f>
        <v>Publications</v>
      </c>
      <c r="G190" s="76">
        <f>'Budget Template Sheet'!$C$5</f>
        <v>0</v>
      </c>
      <c r="H190" s="61" cm="1">
        <f t="array" ref="H190">IFERROR(_xlfn.IFS('Budget Template Sheet'!$C$10="JAN",'Budget Template Sheet'!$K$141),0)</f>
        <v>0</v>
      </c>
      <c r="I190" s="61" cm="1">
        <f t="array" ref="I190">IFERROR(_xlfn.IFS('Budget Template Sheet'!$C$10="FEB",'Budget Template Sheet'!$K$141),0)</f>
        <v>0</v>
      </c>
      <c r="J190" s="61" cm="1">
        <f t="array" ref="J190">IFERROR(_xlfn.IFS('Budget Template Sheet'!$C$10="MAR",'Budget Template Sheet'!$K$141),0)</f>
        <v>0</v>
      </c>
      <c r="K190" s="61" cm="1">
        <f t="array" ref="K190">IFERROR(_xlfn.IFS('Budget Template Sheet'!$C$10="APR",'Budget Template Sheet'!$K$141),0)</f>
        <v>0</v>
      </c>
      <c r="L190" s="61" cm="1">
        <f t="array" ref="L190">IFERROR(_xlfn.IFS('Budget Template Sheet'!$C$10="MAY",'Budget Template Sheet'!$K$141),0)</f>
        <v>0</v>
      </c>
      <c r="M190" s="61" cm="1">
        <f t="array" ref="M190">IFERROR(_xlfn.IFS('Budget Template Sheet'!$C$10="JUN",'Budget Template Sheet'!$K$141),0)</f>
        <v>0</v>
      </c>
      <c r="N190" s="61" cm="1">
        <f t="array" ref="N190">IFERROR(_xlfn.IFS('Budget Template Sheet'!$C$10="JUL",'Budget Template Sheet'!$K$141),0)</f>
        <v>0</v>
      </c>
      <c r="O190" s="61" cm="1">
        <f t="array" ref="O190">IFERROR(_xlfn.IFS('Budget Template Sheet'!$C$10="AUG",'Budget Template Sheet'!$K$141),0)</f>
        <v>0</v>
      </c>
      <c r="P190" s="61" cm="1">
        <f t="array" ref="P190">IFERROR(_xlfn.IFS('Budget Template Sheet'!$C$10="SEP",'Budget Template Sheet'!$K$141),0)</f>
        <v>0</v>
      </c>
      <c r="Q190" s="61" cm="1">
        <f t="array" ref="Q190">IFERROR(_xlfn.IFS('Budget Template Sheet'!$C$10="OCT",'Budget Template Sheet'!$K$141),0)</f>
        <v>0</v>
      </c>
      <c r="R190" s="61" cm="1">
        <f t="array" ref="R190">IFERROR(_xlfn.IFS('Budget Template Sheet'!$C$10="NOV",'Budget Template Sheet'!$K$141),0)</f>
        <v>0</v>
      </c>
      <c r="S190" s="61" cm="1">
        <f t="array" ref="S190">IFERROR(_xlfn.IFS('Budget Template Sheet'!$C$10="DEC",'Budget Template Sheet'!$K$141),0)</f>
        <v>0</v>
      </c>
      <c r="T190" s="61">
        <f t="shared" si="4"/>
        <v>0</v>
      </c>
    </row>
    <row r="191" spans="1:20" x14ac:dyDescent="0.25">
      <c r="A191" s="60" t="s">
        <v>81</v>
      </c>
      <c r="B191" s="63">
        <v>1</v>
      </c>
      <c r="C191" s="77">
        <f>'Budget Template Sheet'!A142</f>
        <v>8609</v>
      </c>
      <c r="D191" s="63">
        <f>'Budget Template Sheet'!$M$10</f>
        <v>0</v>
      </c>
      <c r="E191" s="128" t="s">
        <v>82</v>
      </c>
      <c r="F191" s="60" t="str">
        <f>VLOOKUP(C191,Accounts!A:B,2,FALSE)</f>
        <v>Outside Printing</v>
      </c>
      <c r="G191" s="76">
        <f>'Budget Template Sheet'!$C$5</f>
        <v>0</v>
      </c>
      <c r="H191" s="61" cm="1">
        <f t="array" ref="H191">IFERROR(_xlfn.IFS('Budget Template Sheet'!$C$10="JAN",'Budget Template Sheet'!$K$142),0)</f>
        <v>0</v>
      </c>
      <c r="I191" s="61" cm="1">
        <f t="array" ref="I191">IFERROR(_xlfn.IFS('Budget Template Sheet'!$C$10="FEB",'Budget Template Sheet'!$K$142),0)</f>
        <v>0</v>
      </c>
      <c r="J191" s="61" cm="1">
        <f t="array" ref="J191">IFERROR(_xlfn.IFS('Budget Template Sheet'!$C$10="MAR",'Budget Template Sheet'!$K$142),0)</f>
        <v>0</v>
      </c>
      <c r="K191" s="61" cm="1">
        <f t="array" ref="K191">IFERROR(_xlfn.IFS('Budget Template Sheet'!$C$10="APR",'Budget Template Sheet'!$K$142),0)</f>
        <v>0</v>
      </c>
      <c r="L191" s="61" cm="1">
        <f t="array" ref="L191">IFERROR(_xlfn.IFS('Budget Template Sheet'!$C$10="MAY",'Budget Template Sheet'!$K$142),0)</f>
        <v>0</v>
      </c>
      <c r="M191" s="61" cm="1">
        <f t="array" ref="M191">IFERROR(_xlfn.IFS('Budget Template Sheet'!$C$10="JUN",'Budget Template Sheet'!$K$142),0)</f>
        <v>0</v>
      </c>
      <c r="N191" s="61" cm="1">
        <f t="array" ref="N191">IFERROR(_xlfn.IFS('Budget Template Sheet'!$C$10="JUL",'Budget Template Sheet'!$K$142),0)</f>
        <v>0</v>
      </c>
      <c r="O191" s="61" cm="1">
        <f t="array" ref="O191">IFERROR(_xlfn.IFS('Budget Template Sheet'!$C$10="AUG",'Budget Template Sheet'!$K$142),0)</f>
        <v>0</v>
      </c>
      <c r="P191" s="61" cm="1">
        <f t="array" ref="P191">IFERROR(_xlfn.IFS('Budget Template Sheet'!$C$10="SEP",'Budget Template Sheet'!$K$142),0)</f>
        <v>0</v>
      </c>
      <c r="Q191" s="61" cm="1">
        <f t="array" ref="Q191">IFERROR(_xlfn.IFS('Budget Template Sheet'!$C$10="OCT",'Budget Template Sheet'!$K$142),0)</f>
        <v>0</v>
      </c>
      <c r="R191" s="61" cm="1">
        <f t="array" ref="R191">IFERROR(_xlfn.IFS('Budget Template Sheet'!$C$10="NOV",'Budget Template Sheet'!$K$142),0)</f>
        <v>0</v>
      </c>
      <c r="S191" s="61" cm="1">
        <f t="array" ref="S191">IFERROR(_xlfn.IFS('Budget Template Sheet'!$C$10="DEC",'Budget Template Sheet'!$K$142),0)</f>
        <v>0</v>
      </c>
      <c r="T191" s="61">
        <f t="shared" si="4"/>
        <v>0</v>
      </c>
    </row>
    <row r="192" spans="1:20" x14ac:dyDescent="0.25">
      <c r="A192" s="60" t="s">
        <v>81</v>
      </c>
      <c r="B192" s="63">
        <v>1</v>
      </c>
      <c r="C192" s="77">
        <f>'Budget Template Sheet'!A143</f>
        <v>8702</v>
      </c>
      <c r="D192" s="63">
        <f>'Budget Template Sheet'!$M$10</f>
        <v>0</v>
      </c>
      <c r="E192" s="128" t="s">
        <v>82</v>
      </c>
      <c r="F192" s="60" t="str">
        <f>VLOOKUP(C192,Accounts!A:B,2,FALSE)</f>
        <v>Gas and Oil</v>
      </c>
      <c r="G192" s="76">
        <f>'Budget Template Sheet'!$C$5</f>
        <v>0</v>
      </c>
      <c r="H192" s="61" cm="1">
        <f t="array" ref="H192">IFERROR(_xlfn.IFS('Budget Template Sheet'!$C$10="JAN",'Budget Template Sheet'!$K$143),0)</f>
        <v>0</v>
      </c>
      <c r="I192" s="61" cm="1">
        <f t="array" ref="I192">IFERROR(_xlfn.IFS('Budget Template Sheet'!$C$10="FEB",'Budget Template Sheet'!$K$143),0)</f>
        <v>0</v>
      </c>
      <c r="J192" s="61" cm="1">
        <f t="array" ref="J192">IFERROR(_xlfn.IFS('Budget Template Sheet'!$C$10="MAR",'Budget Template Sheet'!$K$143),0)</f>
        <v>0</v>
      </c>
      <c r="K192" s="61" cm="1">
        <f t="array" ref="K192">IFERROR(_xlfn.IFS('Budget Template Sheet'!$C$10="APR",'Budget Template Sheet'!$K$143),0)</f>
        <v>0</v>
      </c>
      <c r="L192" s="61" cm="1">
        <f t="array" ref="L192">IFERROR(_xlfn.IFS('Budget Template Sheet'!$C$10="MAY",'Budget Template Sheet'!$K$143),0)</f>
        <v>0</v>
      </c>
      <c r="M192" s="61" cm="1">
        <f t="array" ref="M192">IFERROR(_xlfn.IFS('Budget Template Sheet'!$C$10="JUN",'Budget Template Sheet'!$K$143),0)</f>
        <v>0</v>
      </c>
      <c r="N192" s="61" cm="1">
        <f t="array" ref="N192">IFERROR(_xlfn.IFS('Budget Template Sheet'!$C$10="JUL",'Budget Template Sheet'!$K$143),0)</f>
        <v>0</v>
      </c>
      <c r="O192" s="61" cm="1">
        <f t="array" ref="O192">IFERROR(_xlfn.IFS('Budget Template Sheet'!$C$10="AUG",'Budget Template Sheet'!$K$143),0)</f>
        <v>0</v>
      </c>
      <c r="P192" s="61" cm="1">
        <f t="array" ref="P192">IFERROR(_xlfn.IFS('Budget Template Sheet'!$C$10="SEP",'Budget Template Sheet'!$K$143),0)</f>
        <v>0</v>
      </c>
      <c r="Q192" s="61" cm="1">
        <f t="array" ref="Q192">IFERROR(_xlfn.IFS('Budget Template Sheet'!$C$10="OCT",'Budget Template Sheet'!$K$143),0)</f>
        <v>0</v>
      </c>
      <c r="R192" s="61" cm="1">
        <f t="array" ref="R192">IFERROR(_xlfn.IFS('Budget Template Sheet'!$C$10="NOV",'Budget Template Sheet'!$K$143),0)</f>
        <v>0</v>
      </c>
      <c r="S192" s="61" cm="1">
        <f t="array" ref="S192">IFERROR(_xlfn.IFS('Budget Template Sheet'!$C$10="DEC",'Budget Template Sheet'!$K$143),0)</f>
        <v>0</v>
      </c>
      <c r="T192" s="61">
        <f t="shared" si="4"/>
        <v>0</v>
      </c>
    </row>
    <row r="193" spans="1:20" x14ac:dyDescent="0.25">
      <c r="A193" s="60" t="s">
        <v>81</v>
      </c>
      <c r="B193" s="63">
        <v>1</v>
      </c>
      <c r="C193" s="77">
        <f>'Budget Template Sheet'!A144</f>
        <v>8703</v>
      </c>
      <c r="D193" s="63">
        <f>'Budget Template Sheet'!$M$10</f>
        <v>0</v>
      </c>
      <c r="E193" s="128" t="s">
        <v>82</v>
      </c>
      <c r="F193" s="60" t="str">
        <f>VLOOKUP(C193,Accounts!A:B,2,FALSE)</f>
        <v>Vehicles repairs</v>
      </c>
      <c r="G193" s="76">
        <f>'Budget Template Sheet'!$C$5</f>
        <v>0</v>
      </c>
      <c r="H193" s="61" cm="1">
        <f t="array" ref="H193">IFERROR(_xlfn.IFS('Budget Template Sheet'!$C$10="JAN",'Budget Template Sheet'!$K$144),0)</f>
        <v>0</v>
      </c>
      <c r="I193" s="61" cm="1">
        <f t="array" ref="I193">IFERROR(_xlfn.IFS('Budget Template Sheet'!$C$10="FEB",'Budget Template Sheet'!$K$144),0)</f>
        <v>0</v>
      </c>
      <c r="J193" s="61" cm="1">
        <f t="array" ref="J193">IFERROR(_xlfn.IFS('Budget Template Sheet'!$C$10="MAR",'Budget Template Sheet'!$K$144),0)</f>
        <v>0</v>
      </c>
      <c r="K193" s="61" cm="1">
        <f t="array" ref="K193">IFERROR(_xlfn.IFS('Budget Template Sheet'!$C$10="APR",'Budget Template Sheet'!$K$144),0)</f>
        <v>0</v>
      </c>
      <c r="L193" s="61" cm="1">
        <f t="array" ref="L193">IFERROR(_xlfn.IFS('Budget Template Sheet'!$C$10="MAY",'Budget Template Sheet'!$K$144),0)</f>
        <v>0</v>
      </c>
      <c r="M193" s="61" cm="1">
        <f t="array" ref="M193">IFERROR(_xlfn.IFS('Budget Template Sheet'!$C$10="JUN",'Budget Template Sheet'!$K$144),0)</f>
        <v>0</v>
      </c>
      <c r="N193" s="61" cm="1">
        <f t="array" ref="N193">IFERROR(_xlfn.IFS('Budget Template Sheet'!$C$10="JUL",'Budget Template Sheet'!$K$144),0)</f>
        <v>0</v>
      </c>
      <c r="O193" s="61" cm="1">
        <f t="array" ref="O193">IFERROR(_xlfn.IFS('Budget Template Sheet'!$C$10="AUG",'Budget Template Sheet'!$K$144),0)</f>
        <v>0</v>
      </c>
      <c r="P193" s="61" cm="1">
        <f t="array" ref="P193">IFERROR(_xlfn.IFS('Budget Template Sheet'!$C$10="SEP",'Budget Template Sheet'!$K$144),0)</f>
        <v>0</v>
      </c>
      <c r="Q193" s="61" cm="1">
        <f t="array" ref="Q193">IFERROR(_xlfn.IFS('Budget Template Sheet'!$C$10="OCT",'Budget Template Sheet'!$K$144),0)</f>
        <v>0</v>
      </c>
      <c r="R193" s="61" cm="1">
        <f t="array" ref="R193">IFERROR(_xlfn.IFS('Budget Template Sheet'!$C$10="NOV",'Budget Template Sheet'!$K$144),0)</f>
        <v>0</v>
      </c>
      <c r="S193" s="61" cm="1">
        <f t="array" ref="S193">IFERROR(_xlfn.IFS('Budget Template Sheet'!$C$10="DEC",'Budget Template Sheet'!$K$144),0)</f>
        <v>0</v>
      </c>
      <c r="T193" s="61">
        <f t="shared" si="4"/>
        <v>0</v>
      </c>
    </row>
    <row r="194" spans="1:20" x14ac:dyDescent="0.25">
      <c r="A194" s="60" t="s">
        <v>81</v>
      </c>
      <c r="B194" s="63">
        <v>1</v>
      </c>
      <c r="C194" s="77">
        <f>'Budget Template Sheet'!A145</f>
        <v>8705</v>
      </c>
      <c r="D194" s="63">
        <f>'Budget Template Sheet'!$M$10</f>
        <v>0</v>
      </c>
      <c r="E194" s="128" t="s">
        <v>82</v>
      </c>
      <c r="F194" s="60" t="str">
        <f>VLOOKUP(C194,Accounts!A:B,2,FALSE)</f>
        <v>Vehicles License and Permits</v>
      </c>
      <c r="G194" s="76">
        <f>'Budget Template Sheet'!$C$5</f>
        <v>0</v>
      </c>
      <c r="H194" s="61" cm="1">
        <f t="array" ref="H194">IFERROR(_xlfn.IFS('Budget Template Sheet'!$C$10="JAN",'Budget Template Sheet'!$K$145),0)</f>
        <v>0</v>
      </c>
      <c r="I194" s="61" cm="1">
        <f t="array" ref="I194">IFERROR(_xlfn.IFS('Budget Template Sheet'!$C$10="FEB",'Budget Template Sheet'!$K$145),0)</f>
        <v>0</v>
      </c>
      <c r="J194" s="61" cm="1">
        <f t="array" ref="J194">IFERROR(_xlfn.IFS('Budget Template Sheet'!$C$10="MAR",'Budget Template Sheet'!$K$145),0)</f>
        <v>0</v>
      </c>
      <c r="K194" s="61" cm="1">
        <f t="array" ref="K194">IFERROR(_xlfn.IFS('Budget Template Sheet'!$C$10="APR",'Budget Template Sheet'!$K$145),0)</f>
        <v>0</v>
      </c>
      <c r="L194" s="61" cm="1">
        <f t="array" ref="L194">IFERROR(_xlfn.IFS('Budget Template Sheet'!$C$10="MAY",'Budget Template Sheet'!$K$145),0)</f>
        <v>0</v>
      </c>
      <c r="M194" s="61" cm="1">
        <f t="array" ref="M194">IFERROR(_xlfn.IFS('Budget Template Sheet'!$C$10="JUN",'Budget Template Sheet'!$K$145),0)</f>
        <v>0</v>
      </c>
      <c r="N194" s="61" cm="1">
        <f t="array" ref="N194">IFERROR(_xlfn.IFS('Budget Template Sheet'!$C$10="JUL",'Budget Template Sheet'!$K$145),0)</f>
        <v>0</v>
      </c>
      <c r="O194" s="61" cm="1">
        <f t="array" ref="O194">IFERROR(_xlfn.IFS('Budget Template Sheet'!$C$10="AUG",'Budget Template Sheet'!$K$145),0)</f>
        <v>0</v>
      </c>
      <c r="P194" s="61" cm="1">
        <f t="array" ref="P194">IFERROR(_xlfn.IFS('Budget Template Sheet'!$C$10="SEP",'Budget Template Sheet'!$K$145),0)</f>
        <v>0</v>
      </c>
      <c r="Q194" s="61" cm="1">
        <f t="array" ref="Q194">IFERROR(_xlfn.IFS('Budget Template Sheet'!$C$10="OCT",'Budget Template Sheet'!$K$145),0)</f>
        <v>0</v>
      </c>
      <c r="R194" s="61" cm="1">
        <f t="array" ref="R194">IFERROR(_xlfn.IFS('Budget Template Sheet'!$C$10="NOV",'Budget Template Sheet'!$K$145),0)</f>
        <v>0</v>
      </c>
      <c r="S194" s="61" cm="1">
        <f t="array" ref="S194">IFERROR(_xlfn.IFS('Budget Template Sheet'!$C$10="DEC",'Budget Template Sheet'!$K$145),0)</f>
        <v>0</v>
      </c>
      <c r="T194" s="61">
        <f t="shared" si="4"/>
        <v>0</v>
      </c>
    </row>
    <row r="195" spans="1:20" x14ac:dyDescent="0.25">
      <c r="A195" s="60" t="s">
        <v>81</v>
      </c>
      <c r="B195" s="63">
        <v>1</v>
      </c>
      <c r="C195" s="77">
        <f>'Budget Template Sheet'!A146</f>
        <v>8706</v>
      </c>
      <c r="D195" s="63">
        <f>'Budget Template Sheet'!$M$10</f>
        <v>0</v>
      </c>
      <c r="E195" s="128" t="s">
        <v>82</v>
      </c>
      <c r="F195" s="60" t="str">
        <f>VLOOKUP(C195,Accounts!A:B,2,FALSE)</f>
        <v>Leasing of vehicles</v>
      </c>
      <c r="G195" s="76">
        <f>'Budget Template Sheet'!$C$5</f>
        <v>0</v>
      </c>
      <c r="H195" s="61" cm="1">
        <f t="array" ref="H195">IFERROR(_xlfn.IFS('Budget Template Sheet'!$C$10="JAN",'Budget Template Sheet'!$K$146),0)</f>
        <v>0</v>
      </c>
      <c r="I195" s="61" cm="1">
        <f t="array" ref="I195">IFERROR(_xlfn.IFS('Budget Template Sheet'!$C$10="FEB",'Budget Template Sheet'!$K$146),0)</f>
        <v>0</v>
      </c>
      <c r="J195" s="61" cm="1">
        <f t="array" ref="J195">IFERROR(_xlfn.IFS('Budget Template Sheet'!$C$10="MAR",'Budget Template Sheet'!$K$146),0)</f>
        <v>0</v>
      </c>
      <c r="K195" s="61" cm="1">
        <f t="array" ref="K195">IFERROR(_xlfn.IFS('Budget Template Sheet'!$C$10="APR",'Budget Template Sheet'!$K$146),0)</f>
        <v>0</v>
      </c>
      <c r="L195" s="61" cm="1">
        <f t="array" ref="L195">IFERROR(_xlfn.IFS('Budget Template Sheet'!$C$10="MAY",'Budget Template Sheet'!$K$146),0)</f>
        <v>0</v>
      </c>
      <c r="M195" s="61" cm="1">
        <f t="array" ref="M195">IFERROR(_xlfn.IFS('Budget Template Sheet'!$C$10="JUN",'Budget Template Sheet'!$K$146),0)</f>
        <v>0</v>
      </c>
      <c r="N195" s="61" cm="1">
        <f t="array" ref="N195">IFERROR(_xlfn.IFS('Budget Template Sheet'!$C$10="JUL",'Budget Template Sheet'!$K$146),0)</f>
        <v>0</v>
      </c>
      <c r="O195" s="61" cm="1">
        <f t="array" ref="O195">IFERROR(_xlfn.IFS('Budget Template Sheet'!$C$10="AUG",'Budget Template Sheet'!$K$146),0)</f>
        <v>0</v>
      </c>
      <c r="P195" s="61" cm="1">
        <f t="array" ref="P195">IFERROR(_xlfn.IFS('Budget Template Sheet'!$C$10="SEP",'Budget Template Sheet'!$K$146),0)</f>
        <v>0</v>
      </c>
      <c r="Q195" s="61" cm="1">
        <f t="array" ref="Q195">IFERROR(_xlfn.IFS('Budget Template Sheet'!$C$10="OCT",'Budget Template Sheet'!$K$146),0)</f>
        <v>0</v>
      </c>
      <c r="R195" s="61" cm="1">
        <f t="array" ref="R195">IFERROR(_xlfn.IFS('Budget Template Sheet'!$C$10="NOV",'Budget Template Sheet'!$K$146),0)</f>
        <v>0</v>
      </c>
      <c r="S195" s="61" cm="1">
        <f t="array" ref="S195">IFERROR(_xlfn.IFS('Budget Template Sheet'!$C$10="DEC",'Budget Template Sheet'!$K$146),0)</f>
        <v>0</v>
      </c>
      <c r="T195" s="61">
        <f t="shared" si="4"/>
        <v>0</v>
      </c>
    </row>
    <row r="196" spans="1:20" x14ac:dyDescent="0.25">
      <c r="A196" s="60" t="s">
        <v>81</v>
      </c>
      <c r="B196" s="63">
        <v>1</v>
      </c>
      <c r="C196" s="77">
        <f>'Budget Template Sheet'!A147</f>
        <v>8707</v>
      </c>
      <c r="D196" s="63">
        <f>'Budget Template Sheet'!$M$10</f>
        <v>0</v>
      </c>
      <c r="E196" s="128" t="s">
        <v>82</v>
      </c>
      <c r="F196" s="60" t="str">
        <f>VLOOKUP(C196,Accounts!A:B,2,FALSE)</f>
        <v>Mileage and Allowance</v>
      </c>
      <c r="G196" s="76">
        <f>'Budget Template Sheet'!$C$5</f>
        <v>0</v>
      </c>
      <c r="H196" s="61" cm="1">
        <f t="array" ref="H196">IFERROR(_xlfn.IFS('Budget Template Sheet'!$C$10="JAN",'Budget Template Sheet'!$K$147),0)</f>
        <v>0</v>
      </c>
      <c r="I196" s="61" cm="1">
        <f t="array" ref="I196">IFERROR(_xlfn.IFS('Budget Template Sheet'!$C$10="FEB",'Budget Template Sheet'!$K$147),0)</f>
        <v>0</v>
      </c>
      <c r="J196" s="61" cm="1">
        <f t="array" ref="J196">IFERROR(_xlfn.IFS('Budget Template Sheet'!$C$10="MAR",'Budget Template Sheet'!$K$147),0)</f>
        <v>0</v>
      </c>
      <c r="K196" s="61" cm="1">
        <f t="array" ref="K196">IFERROR(_xlfn.IFS('Budget Template Sheet'!$C$10="APR",'Budget Template Sheet'!$K$147),0)</f>
        <v>0</v>
      </c>
      <c r="L196" s="61" cm="1">
        <f t="array" ref="L196">IFERROR(_xlfn.IFS('Budget Template Sheet'!$C$10="MAY",'Budget Template Sheet'!$K$147),0)</f>
        <v>0</v>
      </c>
      <c r="M196" s="61" cm="1">
        <f t="array" ref="M196">IFERROR(_xlfn.IFS('Budget Template Sheet'!$C$10="JUN",'Budget Template Sheet'!$K$147),0)</f>
        <v>0</v>
      </c>
      <c r="N196" s="61" cm="1">
        <f t="array" ref="N196">IFERROR(_xlfn.IFS('Budget Template Sheet'!$C$10="JUL",'Budget Template Sheet'!$K$147),0)</f>
        <v>0</v>
      </c>
      <c r="O196" s="61" cm="1">
        <f t="array" ref="O196">IFERROR(_xlfn.IFS('Budget Template Sheet'!$C$10="AUG",'Budget Template Sheet'!$K$147),0)</f>
        <v>0</v>
      </c>
      <c r="P196" s="61" cm="1">
        <f t="array" ref="P196">IFERROR(_xlfn.IFS('Budget Template Sheet'!$C$10="SEP",'Budget Template Sheet'!$K$147),0)</f>
        <v>0</v>
      </c>
      <c r="Q196" s="61" cm="1">
        <f t="array" ref="Q196">IFERROR(_xlfn.IFS('Budget Template Sheet'!$C$10="OCT",'Budget Template Sheet'!$K$147),0)</f>
        <v>0</v>
      </c>
      <c r="R196" s="61" cm="1">
        <f t="array" ref="R196">IFERROR(_xlfn.IFS('Budget Template Sheet'!$C$10="NOV",'Budget Template Sheet'!$K$147),0)</f>
        <v>0</v>
      </c>
      <c r="S196" s="61" cm="1">
        <f t="array" ref="S196">IFERROR(_xlfn.IFS('Budget Template Sheet'!$C$10="DEC",'Budget Template Sheet'!$K$147),0)</f>
        <v>0</v>
      </c>
      <c r="T196" s="61">
        <f t="shared" si="4"/>
        <v>0</v>
      </c>
    </row>
    <row r="197" spans="1:20" x14ac:dyDescent="0.25">
      <c r="A197" s="60" t="s">
        <v>81</v>
      </c>
      <c r="B197" s="63">
        <v>1</v>
      </c>
      <c r="C197" s="77">
        <f>'Budget Template Sheet'!A148</f>
        <v>8708</v>
      </c>
      <c r="D197" s="63">
        <f>'Budget Template Sheet'!$M$10</f>
        <v>0</v>
      </c>
      <c r="E197" s="128" t="s">
        <v>82</v>
      </c>
      <c r="F197" s="60" t="str">
        <f>VLOOKUP(C197,Accounts!A:B,2,FALSE)</f>
        <v>Vehicles Tires</v>
      </c>
      <c r="G197" s="76">
        <f>'Budget Template Sheet'!$C$5</f>
        <v>0</v>
      </c>
      <c r="H197" s="61" cm="1">
        <f t="array" ref="H197">IFERROR(_xlfn.IFS('Budget Template Sheet'!$C$10="JAN",'Budget Template Sheet'!$K$148),0)</f>
        <v>0</v>
      </c>
      <c r="I197" s="61" cm="1">
        <f t="array" ref="I197">IFERROR(_xlfn.IFS('Budget Template Sheet'!$C$10="FEB",'Budget Template Sheet'!$K$148),0)</f>
        <v>0</v>
      </c>
      <c r="J197" s="61" cm="1">
        <f t="array" ref="J197">IFERROR(_xlfn.IFS('Budget Template Sheet'!$C$10="MAR",'Budget Template Sheet'!$K$148),0)</f>
        <v>0</v>
      </c>
      <c r="K197" s="61" cm="1">
        <f t="array" ref="K197">IFERROR(_xlfn.IFS('Budget Template Sheet'!$C$10="APR",'Budget Template Sheet'!$K$148),0)</f>
        <v>0</v>
      </c>
      <c r="L197" s="61" cm="1">
        <f t="array" ref="L197">IFERROR(_xlfn.IFS('Budget Template Sheet'!$C$10="MAY",'Budget Template Sheet'!$K$148),0)</f>
        <v>0</v>
      </c>
      <c r="M197" s="61" cm="1">
        <f t="array" ref="M197">IFERROR(_xlfn.IFS('Budget Template Sheet'!$C$10="JUN",'Budget Template Sheet'!$K$148),0)</f>
        <v>0</v>
      </c>
      <c r="N197" s="61" cm="1">
        <f t="array" ref="N197">IFERROR(_xlfn.IFS('Budget Template Sheet'!$C$10="JUL",'Budget Template Sheet'!$K$148),0)</f>
        <v>0</v>
      </c>
      <c r="O197" s="61" cm="1">
        <f t="array" ref="O197">IFERROR(_xlfn.IFS('Budget Template Sheet'!$C$10="AUG",'Budget Template Sheet'!$K$148),0)</f>
        <v>0</v>
      </c>
      <c r="P197" s="61" cm="1">
        <f t="array" ref="P197">IFERROR(_xlfn.IFS('Budget Template Sheet'!$C$10="SEP",'Budget Template Sheet'!$K$148),0)</f>
        <v>0</v>
      </c>
      <c r="Q197" s="61" cm="1">
        <f t="array" ref="Q197">IFERROR(_xlfn.IFS('Budget Template Sheet'!$C$10="OCT",'Budget Template Sheet'!$K$148),0)</f>
        <v>0</v>
      </c>
      <c r="R197" s="61" cm="1">
        <f t="array" ref="R197">IFERROR(_xlfn.IFS('Budget Template Sheet'!$C$10="NOV",'Budget Template Sheet'!$K$148),0)</f>
        <v>0</v>
      </c>
      <c r="S197" s="61" cm="1">
        <f t="array" ref="S197">IFERROR(_xlfn.IFS('Budget Template Sheet'!$C$10="DEC",'Budget Template Sheet'!$K$148),0)</f>
        <v>0</v>
      </c>
      <c r="T197" s="61">
        <f t="shared" si="4"/>
        <v>0</v>
      </c>
    </row>
    <row r="198" spans="1:20" x14ac:dyDescent="0.25">
      <c r="A198" s="60" t="s">
        <v>81</v>
      </c>
      <c r="B198" s="63">
        <v>1</v>
      </c>
      <c r="C198" s="77">
        <f>'Budget Template Sheet'!A149</f>
        <v>8709</v>
      </c>
      <c r="D198" s="63">
        <f>'Budget Template Sheet'!$M$10</f>
        <v>0</v>
      </c>
      <c r="E198" s="128" t="s">
        <v>82</v>
      </c>
      <c r="F198" s="60" t="str">
        <f>VLOOKUP(C198,Accounts!A:B,2,FALSE)</f>
        <v>Hotel, Meals and Incidentals</v>
      </c>
      <c r="G198" s="76">
        <f>'Budget Template Sheet'!$C$5</f>
        <v>0</v>
      </c>
      <c r="H198" s="61" cm="1">
        <f t="array" ref="H198">IFERROR(_xlfn.IFS('Budget Template Sheet'!$C$10="JAN",'Budget Template Sheet'!$K$149),0)</f>
        <v>0</v>
      </c>
      <c r="I198" s="61" cm="1">
        <f t="array" ref="I198">IFERROR(_xlfn.IFS('Budget Template Sheet'!$C$10="FEB",'Budget Template Sheet'!$K$149),0)</f>
        <v>0</v>
      </c>
      <c r="J198" s="61" cm="1">
        <f t="array" ref="J198">IFERROR(_xlfn.IFS('Budget Template Sheet'!$C$10="MAR",'Budget Template Sheet'!$K$149),0)</f>
        <v>0</v>
      </c>
      <c r="K198" s="61" cm="1">
        <f t="array" ref="K198">IFERROR(_xlfn.IFS('Budget Template Sheet'!$C$10="APR",'Budget Template Sheet'!$K$149),0)</f>
        <v>0</v>
      </c>
      <c r="L198" s="61" cm="1">
        <f t="array" ref="L198">IFERROR(_xlfn.IFS('Budget Template Sheet'!$C$10="MAY",'Budget Template Sheet'!$K$149),0)</f>
        <v>0</v>
      </c>
      <c r="M198" s="61" cm="1">
        <f t="array" ref="M198">IFERROR(_xlfn.IFS('Budget Template Sheet'!$C$10="JUN",'Budget Template Sheet'!$K$149),0)</f>
        <v>0</v>
      </c>
      <c r="N198" s="61" cm="1">
        <f t="array" ref="N198">IFERROR(_xlfn.IFS('Budget Template Sheet'!$C$10="JUL",'Budget Template Sheet'!$K$149),0)</f>
        <v>0</v>
      </c>
      <c r="O198" s="61" cm="1">
        <f t="array" ref="O198">IFERROR(_xlfn.IFS('Budget Template Sheet'!$C$10="AUG",'Budget Template Sheet'!$K$149),0)</f>
        <v>0</v>
      </c>
      <c r="P198" s="61" cm="1">
        <f t="array" ref="P198">IFERROR(_xlfn.IFS('Budget Template Sheet'!$C$10="SEP",'Budget Template Sheet'!$K$149),0)</f>
        <v>0</v>
      </c>
      <c r="Q198" s="61" cm="1">
        <f t="array" ref="Q198">IFERROR(_xlfn.IFS('Budget Template Sheet'!$C$10="OCT",'Budget Template Sheet'!$K$149),0)</f>
        <v>0</v>
      </c>
      <c r="R198" s="61" cm="1">
        <f t="array" ref="R198">IFERROR(_xlfn.IFS('Budget Template Sheet'!$C$10="NOV",'Budget Template Sheet'!$K$149),0)</f>
        <v>0</v>
      </c>
      <c r="S198" s="61" cm="1">
        <f t="array" ref="S198">IFERROR(_xlfn.IFS('Budget Template Sheet'!$C$10="DEC",'Budget Template Sheet'!$K$149),0)</f>
        <v>0</v>
      </c>
      <c r="T198" s="61">
        <f t="shared" si="4"/>
        <v>0</v>
      </c>
    </row>
    <row r="199" spans="1:20" x14ac:dyDescent="0.25">
      <c r="A199" s="60" t="s">
        <v>81</v>
      </c>
      <c r="B199" s="63">
        <v>1</v>
      </c>
      <c r="C199" s="77">
        <f>'Budget Template Sheet'!A150</f>
        <v>8710</v>
      </c>
      <c r="D199" s="63">
        <f>'Budget Template Sheet'!$M$10</f>
        <v>0</v>
      </c>
      <c r="E199" s="128" t="s">
        <v>82</v>
      </c>
      <c r="F199" s="60" t="str">
        <f>VLOOKUP(C199,Accounts!A:B,2,FALSE)</f>
        <v>Vehicle Rental</v>
      </c>
      <c r="G199" s="76">
        <f>'Budget Template Sheet'!$C$5</f>
        <v>0</v>
      </c>
      <c r="H199" s="61" cm="1">
        <f t="array" ref="H199">IFERROR(_xlfn.IFS('Budget Template Sheet'!$C$10="JAN",'Budget Template Sheet'!$K$150),0)</f>
        <v>0</v>
      </c>
      <c r="I199" s="61" cm="1">
        <f t="array" ref="I199">IFERROR(_xlfn.IFS('Budget Template Sheet'!$C$10="FEB",'Budget Template Sheet'!$K$150),0)</f>
        <v>0</v>
      </c>
      <c r="J199" s="61" cm="1">
        <f t="array" ref="J199">IFERROR(_xlfn.IFS('Budget Template Sheet'!$C$10="MAR",'Budget Template Sheet'!$K$150),0)</f>
        <v>0</v>
      </c>
      <c r="K199" s="61" cm="1">
        <f t="array" ref="K199">IFERROR(_xlfn.IFS('Budget Template Sheet'!$C$10="APR",'Budget Template Sheet'!$K$150),0)</f>
        <v>0</v>
      </c>
      <c r="L199" s="61" cm="1">
        <f t="array" ref="L199">IFERROR(_xlfn.IFS('Budget Template Sheet'!$C$10="MAY",'Budget Template Sheet'!$K$150),0)</f>
        <v>0</v>
      </c>
      <c r="M199" s="61" cm="1">
        <f t="array" ref="M199">IFERROR(_xlfn.IFS('Budget Template Sheet'!$C$10="JUN",'Budget Template Sheet'!$K$150),0)</f>
        <v>0</v>
      </c>
      <c r="N199" s="61" cm="1">
        <f t="array" ref="N199">IFERROR(_xlfn.IFS('Budget Template Sheet'!$C$10="JUL",'Budget Template Sheet'!$K$150),0)</f>
        <v>0</v>
      </c>
      <c r="O199" s="61" cm="1">
        <f t="array" ref="O199">IFERROR(_xlfn.IFS('Budget Template Sheet'!$C$10="AUG",'Budget Template Sheet'!$K$150),0)</f>
        <v>0</v>
      </c>
      <c r="P199" s="61" cm="1">
        <f t="array" ref="P199">IFERROR(_xlfn.IFS('Budget Template Sheet'!$C$10="SEP",'Budget Template Sheet'!$K$150),0)</f>
        <v>0</v>
      </c>
      <c r="Q199" s="61" cm="1">
        <f t="array" ref="Q199">IFERROR(_xlfn.IFS('Budget Template Sheet'!$C$10="OCT",'Budget Template Sheet'!$K$150),0)</f>
        <v>0</v>
      </c>
      <c r="R199" s="61" cm="1">
        <f t="array" ref="R199">IFERROR(_xlfn.IFS('Budget Template Sheet'!$C$10="NOV",'Budget Template Sheet'!$K$150),0)</f>
        <v>0</v>
      </c>
      <c r="S199" s="61" cm="1">
        <f t="array" ref="S199">IFERROR(_xlfn.IFS('Budget Template Sheet'!$C$10="DEC",'Budget Template Sheet'!$K$150),0)</f>
        <v>0</v>
      </c>
      <c r="T199" s="61">
        <f t="shared" si="4"/>
        <v>0</v>
      </c>
    </row>
    <row r="200" spans="1:20" x14ac:dyDescent="0.25">
      <c r="A200" s="60" t="s">
        <v>81</v>
      </c>
      <c r="B200" s="63">
        <v>1</v>
      </c>
      <c r="C200" s="77">
        <f>'Budget Template Sheet'!A151</f>
        <v>8711</v>
      </c>
      <c r="D200" s="63">
        <f>'Budget Template Sheet'!$M$10</f>
        <v>0</v>
      </c>
      <c r="E200" s="128" t="s">
        <v>82</v>
      </c>
      <c r="F200" s="60" t="str">
        <f>VLOOKUP(C200,Accounts!A:B,2,FALSE)</f>
        <v>Transportation Fares</v>
      </c>
      <c r="G200" s="76">
        <f>'Budget Template Sheet'!$C$5</f>
        <v>0</v>
      </c>
      <c r="H200" s="61" cm="1">
        <f t="array" ref="H200">IFERROR(_xlfn.IFS('Budget Template Sheet'!$C$10="JAN",'Budget Template Sheet'!$K$151),0)</f>
        <v>0</v>
      </c>
      <c r="I200" s="61" cm="1">
        <f t="array" ref="I200">IFERROR(_xlfn.IFS('Budget Template Sheet'!$C$10="FEB",'Budget Template Sheet'!$K$151),0)</f>
        <v>0</v>
      </c>
      <c r="J200" s="61" cm="1">
        <f t="array" ref="J200">IFERROR(_xlfn.IFS('Budget Template Sheet'!$C$10="MAR",'Budget Template Sheet'!$K$151),0)</f>
        <v>0</v>
      </c>
      <c r="K200" s="61" cm="1">
        <f t="array" ref="K200">IFERROR(_xlfn.IFS('Budget Template Sheet'!$C$10="APR",'Budget Template Sheet'!$K$151),0)</f>
        <v>0</v>
      </c>
      <c r="L200" s="61" cm="1">
        <f t="array" ref="L200">IFERROR(_xlfn.IFS('Budget Template Sheet'!$C$10="MAY",'Budget Template Sheet'!$K$151),0)</f>
        <v>0</v>
      </c>
      <c r="M200" s="61" cm="1">
        <f t="array" ref="M200">IFERROR(_xlfn.IFS('Budget Template Sheet'!$C$10="JUN",'Budget Template Sheet'!$K$151),0)</f>
        <v>0</v>
      </c>
      <c r="N200" s="61" cm="1">
        <f t="array" ref="N200">IFERROR(_xlfn.IFS('Budget Template Sheet'!$C$10="JUL",'Budget Template Sheet'!$K$151),0)</f>
        <v>0</v>
      </c>
      <c r="O200" s="61" cm="1">
        <f t="array" ref="O200">IFERROR(_xlfn.IFS('Budget Template Sheet'!$C$10="AUG",'Budget Template Sheet'!$K$151),0)</f>
        <v>0</v>
      </c>
      <c r="P200" s="61" cm="1">
        <f t="array" ref="P200">IFERROR(_xlfn.IFS('Budget Template Sheet'!$C$10="SEP",'Budget Template Sheet'!$K$151),0)</f>
        <v>0</v>
      </c>
      <c r="Q200" s="61" cm="1">
        <f t="array" ref="Q200">IFERROR(_xlfn.IFS('Budget Template Sheet'!$C$10="OCT",'Budget Template Sheet'!$K$151),0)</f>
        <v>0</v>
      </c>
      <c r="R200" s="61" cm="1">
        <f t="array" ref="R200">IFERROR(_xlfn.IFS('Budget Template Sheet'!$C$10="NOV",'Budget Template Sheet'!$K$151),0)</f>
        <v>0</v>
      </c>
      <c r="S200" s="61" cm="1">
        <f t="array" ref="S200">IFERROR(_xlfn.IFS('Budget Template Sheet'!$C$10="DEC",'Budget Template Sheet'!$K$151),0)</f>
        <v>0</v>
      </c>
      <c r="T200" s="61">
        <f t="shared" si="4"/>
        <v>0</v>
      </c>
    </row>
    <row r="201" spans="1:20" x14ac:dyDescent="0.25">
      <c r="A201" s="60" t="s">
        <v>81</v>
      </c>
      <c r="B201" s="63">
        <v>1</v>
      </c>
      <c r="C201" s="77">
        <f>'Budget Template Sheet'!A152</f>
        <v>8712</v>
      </c>
      <c r="D201" s="63">
        <f>'Budget Template Sheet'!$M$10</f>
        <v>0</v>
      </c>
      <c r="E201" s="128" t="s">
        <v>82</v>
      </c>
      <c r="F201" s="60" t="str">
        <f>VLOOKUP(C201,Accounts!A:B,2,FALSE)</f>
        <v>Meals</v>
      </c>
      <c r="G201" s="76">
        <f>'Budget Template Sheet'!$C$5</f>
        <v>0</v>
      </c>
      <c r="H201" s="61" cm="1">
        <f t="array" ref="H201">IFERROR(_xlfn.IFS('Budget Template Sheet'!$C$10="JAN",'Budget Template Sheet'!$K$152),0)</f>
        <v>0</v>
      </c>
      <c r="I201" s="61" cm="1">
        <f t="array" ref="I201">IFERROR(_xlfn.IFS('Budget Template Sheet'!$C$10="FEB",'Budget Template Sheet'!$K$152),0)</f>
        <v>0</v>
      </c>
      <c r="J201" s="61" cm="1">
        <f t="array" ref="J201">IFERROR(_xlfn.IFS('Budget Template Sheet'!$C$10="MAR",'Budget Template Sheet'!$K$152),0)</f>
        <v>0</v>
      </c>
      <c r="K201" s="61" cm="1">
        <f t="array" ref="K201">IFERROR(_xlfn.IFS('Budget Template Sheet'!$C$10="APR",'Budget Template Sheet'!$K$152),0)</f>
        <v>0</v>
      </c>
      <c r="L201" s="61" cm="1">
        <f t="array" ref="L201">IFERROR(_xlfn.IFS('Budget Template Sheet'!$C$10="MAY",'Budget Template Sheet'!$K$152),0)</f>
        <v>0</v>
      </c>
      <c r="M201" s="61" cm="1">
        <f t="array" ref="M201">IFERROR(_xlfn.IFS('Budget Template Sheet'!$C$10="JUN",'Budget Template Sheet'!$K$152),0)</f>
        <v>0</v>
      </c>
      <c r="N201" s="61" cm="1">
        <f t="array" ref="N201">IFERROR(_xlfn.IFS('Budget Template Sheet'!$C$10="JUL",'Budget Template Sheet'!$K$152),0)</f>
        <v>0</v>
      </c>
      <c r="O201" s="61" cm="1">
        <f t="array" ref="O201">IFERROR(_xlfn.IFS('Budget Template Sheet'!$C$10="AUG",'Budget Template Sheet'!$K$152),0)</f>
        <v>0</v>
      </c>
      <c r="P201" s="61" cm="1">
        <f t="array" ref="P201">IFERROR(_xlfn.IFS('Budget Template Sheet'!$C$10="SEP",'Budget Template Sheet'!$K$152),0)</f>
        <v>0</v>
      </c>
      <c r="Q201" s="61" cm="1">
        <f t="array" ref="Q201">IFERROR(_xlfn.IFS('Budget Template Sheet'!$C$10="OCT",'Budget Template Sheet'!$K$152),0)</f>
        <v>0</v>
      </c>
      <c r="R201" s="61" cm="1">
        <f t="array" ref="R201">IFERROR(_xlfn.IFS('Budget Template Sheet'!$C$10="NOV",'Budget Template Sheet'!$K$152),0)</f>
        <v>0</v>
      </c>
      <c r="S201" s="61" cm="1">
        <f t="array" ref="S201">IFERROR(_xlfn.IFS('Budget Template Sheet'!$C$10="DEC",'Budget Template Sheet'!$K$152),0)</f>
        <v>0</v>
      </c>
      <c r="T201" s="61">
        <f t="shared" si="4"/>
        <v>0</v>
      </c>
    </row>
    <row r="202" spans="1:20" x14ac:dyDescent="0.25">
      <c r="A202" s="60" t="s">
        <v>81</v>
      </c>
      <c r="B202" s="63">
        <v>1</v>
      </c>
      <c r="C202" s="77">
        <f>'Budget Template Sheet'!A153</f>
        <v>8714</v>
      </c>
      <c r="D202" s="63">
        <f>'Budget Template Sheet'!$M$10</f>
        <v>0</v>
      </c>
      <c r="E202" s="128" t="s">
        <v>82</v>
      </c>
      <c r="F202" s="60" t="str">
        <f>VLOOKUP(C202,Accounts!A:B,2,FALSE)</f>
        <v>Membership Dues</v>
      </c>
      <c r="G202" s="76">
        <f>'Budget Template Sheet'!$C$5</f>
        <v>0</v>
      </c>
      <c r="H202" s="61" cm="1">
        <f t="array" ref="H202">IFERROR(_xlfn.IFS('Budget Template Sheet'!$C$10="JAN",'Budget Template Sheet'!$K$153),0)</f>
        <v>0</v>
      </c>
      <c r="I202" s="61" cm="1">
        <f t="array" ref="I202">IFERROR(_xlfn.IFS('Budget Template Sheet'!$C$10="FEB",'Budget Template Sheet'!$K$153),0)</f>
        <v>0</v>
      </c>
      <c r="J202" s="61" cm="1">
        <f t="array" ref="J202">IFERROR(_xlfn.IFS('Budget Template Sheet'!$C$10="MAR",'Budget Template Sheet'!$K$153),0)</f>
        <v>0</v>
      </c>
      <c r="K202" s="61" cm="1">
        <f t="array" ref="K202">IFERROR(_xlfn.IFS('Budget Template Sheet'!$C$10="APR",'Budget Template Sheet'!$K$153),0)</f>
        <v>0</v>
      </c>
      <c r="L202" s="61" cm="1">
        <f t="array" ref="L202">IFERROR(_xlfn.IFS('Budget Template Sheet'!$C$10="MAY",'Budget Template Sheet'!$K$153),0)</f>
        <v>0</v>
      </c>
      <c r="M202" s="61" cm="1">
        <f t="array" ref="M202">IFERROR(_xlfn.IFS('Budget Template Sheet'!$C$10="JUN",'Budget Template Sheet'!$K$153),0)</f>
        <v>0</v>
      </c>
      <c r="N202" s="61" cm="1">
        <f t="array" ref="N202">IFERROR(_xlfn.IFS('Budget Template Sheet'!$C$10="JUL",'Budget Template Sheet'!$K$153),0)</f>
        <v>0</v>
      </c>
      <c r="O202" s="61" cm="1">
        <f t="array" ref="O202">IFERROR(_xlfn.IFS('Budget Template Sheet'!$C$10="AUG",'Budget Template Sheet'!$K$153),0)</f>
        <v>0</v>
      </c>
      <c r="P202" s="61" cm="1">
        <f t="array" ref="P202">IFERROR(_xlfn.IFS('Budget Template Sheet'!$C$10="SEP",'Budget Template Sheet'!$K$153),0)</f>
        <v>0</v>
      </c>
      <c r="Q202" s="61" cm="1">
        <f t="array" ref="Q202">IFERROR(_xlfn.IFS('Budget Template Sheet'!$C$10="OCT",'Budget Template Sheet'!$K$153),0)</f>
        <v>0</v>
      </c>
      <c r="R202" s="61" cm="1">
        <f t="array" ref="R202">IFERROR(_xlfn.IFS('Budget Template Sheet'!$C$10="NOV",'Budget Template Sheet'!$K$153),0)</f>
        <v>0</v>
      </c>
      <c r="S202" s="61" cm="1">
        <f t="array" ref="S202">IFERROR(_xlfn.IFS('Budget Template Sheet'!$C$10="DEC",'Budget Template Sheet'!$K$153),0)</f>
        <v>0</v>
      </c>
      <c r="T202" s="61">
        <f t="shared" si="4"/>
        <v>0</v>
      </c>
    </row>
    <row r="203" spans="1:20" x14ac:dyDescent="0.25">
      <c r="A203" s="60" t="s">
        <v>81</v>
      </c>
      <c r="B203" s="63">
        <v>1</v>
      </c>
      <c r="C203" s="77">
        <f>'Budget Template Sheet'!A154</f>
        <v>8801</v>
      </c>
      <c r="D203" s="63">
        <f>'Budget Template Sheet'!$M$10</f>
        <v>0</v>
      </c>
      <c r="E203" s="128" t="s">
        <v>82</v>
      </c>
      <c r="F203" s="60" t="str">
        <f>VLOOKUP(C203,Accounts!A:B,2,FALSE)</f>
        <v>Meeting Space Rental</v>
      </c>
      <c r="G203" s="76">
        <f>'Budget Template Sheet'!$C$5</f>
        <v>0</v>
      </c>
      <c r="H203" s="61" cm="1">
        <f t="array" ref="H203">IFERROR(_xlfn.IFS('Budget Template Sheet'!$C$10="JAN",'Budget Template Sheet'!$K$154),0)</f>
        <v>0</v>
      </c>
      <c r="I203" s="61" cm="1">
        <f t="array" ref="I203">IFERROR(_xlfn.IFS('Budget Template Sheet'!$C$10="FEB",'Budget Template Sheet'!$K$154),0)</f>
        <v>0</v>
      </c>
      <c r="J203" s="61" cm="1">
        <f t="array" ref="J203">IFERROR(_xlfn.IFS('Budget Template Sheet'!$C$10="MAR",'Budget Template Sheet'!$K$154),0)</f>
        <v>0</v>
      </c>
      <c r="K203" s="61" cm="1">
        <f t="array" ref="K203">IFERROR(_xlfn.IFS('Budget Template Sheet'!$C$10="APR",'Budget Template Sheet'!$K$154),0)</f>
        <v>0</v>
      </c>
      <c r="L203" s="61" cm="1">
        <f t="array" ref="L203">IFERROR(_xlfn.IFS('Budget Template Sheet'!$C$10="MAY",'Budget Template Sheet'!$K$154),0)</f>
        <v>0</v>
      </c>
      <c r="M203" s="61" cm="1">
        <f t="array" ref="M203">IFERROR(_xlfn.IFS('Budget Template Sheet'!$C$10="JUN",'Budget Template Sheet'!$K$154),0)</f>
        <v>0</v>
      </c>
      <c r="N203" s="61" cm="1">
        <f t="array" ref="N203">IFERROR(_xlfn.IFS('Budget Template Sheet'!$C$10="JUL",'Budget Template Sheet'!$K$154),0)</f>
        <v>0</v>
      </c>
      <c r="O203" s="61" cm="1">
        <f t="array" ref="O203">IFERROR(_xlfn.IFS('Budget Template Sheet'!$C$10="AUG",'Budget Template Sheet'!$K$154),0)</f>
        <v>0</v>
      </c>
      <c r="P203" s="61" cm="1">
        <f t="array" ref="P203">IFERROR(_xlfn.IFS('Budget Template Sheet'!$C$10="SEP",'Budget Template Sheet'!$K$154),0)</f>
        <v>0</v>
      </c>
      <c r="Q203" s="61" cm="1">
        <f t="array" ref="Q203">IFERROR(_xlfn.IFS('Budget Template Sheet'!$C$10="OCT",'Budget Template Sheet'!$K$154),0)</f>
        <v>0</v>
      </c>
      <c r="R203" s="61" cm="1">
        <f t="array" ref="R203">IFERROR(_xlfn.IFS('Budget Template Sheet'!$C$10="NOV",'Budget Template Sheet'!$K$154),0)</f>
        <v>0</v>
      </c>
      <c r="S203" s="61" cm="1">
        <f t="array" ref="S203">IFERROR(_xlfn.IFS('Budget Template Sheet'!$C$10="DEC",'Budget Template Sheet'!$K$154),0)</f>
        <v>0</v>
      </c>
      <c r="T203" s="61">
        <f t="shared" si="4"/>
        <v>0</v>
      </c>
    </row>
    <row r="204" spans="1:20" x14ac:dyDescent="0.25">
      <c r="A204" s="60" t="s">
        <v>81</v>
      </c>
      <c r="B204" s="63">
        <v>1</v>
      </c>
      <c r="C204" s="77">
        <f>'Budget Template Sheet'!A155</f>
        <v>8802</v>
      </c>
      <c r="D204" s="63">
        <f>'Budget Template Sheet'!$M$10</f>
        <v>0</v>
      </c>
      <c r="E204" s="128" t="s">
        <v>82</v>
      </c>
      <c r="F204" s="60" t="str">
        <f>VLOOKUP(C204,Accounts!A:B,2,FALSE)</f>
        <v>Meeting Supplies</v>
      </c>
      <c r="G204" s="76">
        <f>'Budget Template Sheet'!$C$5</f>
        <v>0</v>
      </c>
      <c r="H204" s="61" cm="1">
        <f t="array" ref="H204">IFERROR(_xlfn.IFS('Budget Template Sheet'!$C$10="JAN",'Budget Template Sheet'!$K$155),0)</f>
        <v>0</v>
      </c>
      <c r="I204" s="61" cm="1">
        <f t="array" ref="I204">IFERROR(_xlfn.IFS('Budget Template Sheet'!$C$10="FEB",'Budget Template Sheet'!$K$155),0)</f>
        <v>0</v>
      </c>
      <c r="J204" s="61" cm="1">
        <f t="array" ref="J204">IFERROR(_xlfn.IFS('Budget Template Sheet'!$C$10="MAR",'Budget Template Sheet'!$K$155),0)</f>
        <v>0</v>
      </c>
      <c r="K204" s="61" cm="1">
        <f t="array" ref="K204">IFERROR(_xlfn.IFS('Budget Template Sheet'!$C$10="APR",'Budget Template Sheet'!$K$155),0)</f>
        <v>0</v>
      </c>
      <c r="L204" s="61" cm="1">
        <f t="array" ref="L204">IFERROR(_xlfn.IFS('Budget Template Sheet'!$C$10="MAY",'Budget Template Sheet'!$K$155),0)</f>
        <v>0</v>
      </c>
      <c r="M204" s="61" cm="1">
        <f t="array" ref="M204">IFERROR(_xlfn.IFS('Budget Template Sheet'!$C$10="JUN",'Budget Template Sheet'!$K$155),0)</f>
        <v>0</v>
      </c>
      <c r="N204" s="61" cm="1">
        <f t="array" ref="N204">IFERROR(_xlfn.IFS('Budget Template Sheet'!$C$10="JUL",'Budget Template Sheet'!$K$155),0)</f>
        <v>0</v>
      </c>
      <c r="O204" s="61" cm="1">
        <f t="array" ref="O204">IFERROR(_xlfn.IFS('Budget Template Sheet'!$C$10="AUG",'Budget Template Sheet'!$K$155),0)</f>
        <v>0</v>
      </c>
      <c r="P204" s="61" cm="1">
        <f t="array" ref="P204">IFERROR(_xlfn.IFS('Budget Template Sheet'!$C$10="SEP",'Budget Template Sheet'!$K$155),0)</f>
        <v>0</v>
      </c>
      <c r="Q204" s="61" cm="1">
        <f t="array" ref="Q204">IFERROR(_xlfn.IFS('Budget Template Sheet'!$C$10="OCT",'Budget Template Sheet'!$K$155),0)</f>
        <v>0</v>
      </c>
      <c r="R204" s="61" cm="1">
        <f t="array" ref="R204">IFERROR(_xlfn.IFS('Budget Template Sheet'!$C$10="NOV",'Budget Template Sheet'!$K$155),0)</f>
        <v>0</v>
      </c>
      <c r="S204" s="61" cm="1">
        <f t="array" ref="S204">IFERROR(_xlfn.IFS('Budget Template Sheet'!$C$10="DEC",'Budget Template Sheet'!$K$155),0)</f>
        <v>0</v>
      </c>
      <c r="T204" s="61">
        <f t="shared" si="4"/>
        <v>0</v>
      </c>
    </row>
    <row r="205" spans="1:20" x14ac:dyDescent="0.25">
      <c r="A205" s="60" t="s">
        <v>81</v>
      </c>
      <c r="B205" s="63">
        <v>1</v>
      </c>
      <c r="C205" s="77">
        <f>'Budget Template Sheet'!A156</f>
        <v>8803</v>
      </c>
      <c r="D205" s="63">
        <f>'Budget Template Sheet'!$M$10</f>
        <v>0</v>
      </c>
      <c r="E205" s="128" t="s">
        <v>82</v>
      </c>
      <c r="F205" s="60" t="str">
        <f>VLOOKUP(C205,Accounts!A:B,2,FALSE)</f>
        <v>Food and Beverage Costs</v>
      </c>
      <c r="G205" s="76">
        <f>'Budget Template Sheet'!$C$5</f>
        <v>0</v>
      </c>
      <c r="H205" s="61" cm="1">
        <f t="array" ref="H205">IFERROR(_xlfn.IFS('Budget Template Sheet'!$C$10="JAN",'Budget Template Sheet'!$K$156),0)</f>
        <v>0</v>
      </c>
      <c r="I205" s="61" cm="1">
        <f t="array" ref="I205">IFERROR(_xlfn.IFS('Budget Template Sheet'!$C$10="FEB",'Budget Template Sheet'!$K$156),0)</f>
        <v>0</v>
      </c>
      <c r="J205" s="61" cm="1">
        <f t="array" ref="J205">IFERROR(_xlfn.IFS('Budget Template Sheet'!$C$10="MAR",'Budget Template Sheet'!$K$156),0)</f>
        <v>0</v>
      </c>
      <c r="K205" s="61" cm="1">
        <f t="array" ref="K205">IFERROR(_xlfn.IFS('Budget Template Sheet'!$C$10="APR",'Budget Template Sheet'!$K$156),0)</f>
        <v>0</v>
      </c>
      <c r="L205" s="61" cm="1">
        <f t="array" ref="L205">IFERROR(_xlfn.IFS('Budget Template Sheet'!$C$10="MAY",'Budget Template Sheet'!$K$156),0)</f>
        <v>0</v>
      </c>
      <c r="M205" s="61" cm="1">
        <f t="array" ref="M205">IFERROR(_xlfn.IFS('Budget Template Sheet'!$C$10="JUN",'Budget Template Sheet'!$K$156),0)</f>
        <v>0</v>
      </c>
      <c r="N205" s="61" cm="1">
        <f t="array" ref="N205">IFERROR(_xlfn.IFS('Budget Template Sheet'!$C$10="JUL",'Budget Template Sheet'!$K$156),0)</f>
        <v>0</v>
      </c>
      <c r="O205" s="61" cm="1">
        <f t="array" ref="O205">IFERROR(_xlfn.IFS('Budget Template Sheet'!$C$10="AUG",'Budget Template Sheet'!$K$156),0)</f>
        <v>0</v>
      </c>
      <c r="P205" s="61" cm="1">
        <f t="array" ref="P205">IFERROR(_xlfn.IFS('Budget Template Sheet'!$C$10="SEP",'Budget Template Sheet'!$K$156),0)</f>
        <v>0</v>
      </c>
      <c r="Q205" s="61" cm="1">
        <f t="array" ref="Q205">IFERROR(_xlfn.IFS('Budget Template Sheet'!$C$10="OCT",'Budget Template Sheet'!$K$156),0)</f>
        <v>0</v>
      </c>
      <c r="R205" s="61" cm="1">
        <f t="array" ref="R205">IFERROR(_xlfn.IFS('Budget Template Sheet'!$C$10="NOV",'Budget Template Sheet'!$K$156),0)</f>
        <v>0</v>
      </c>
      <c r="S205" s="61" cm="1">
        <f t="array" ref="S205">IFERROR(_xlfn.IFS('Budget Template Sheet'!$C$10="DEC",'Budget Template Sheet'!$K$156),0)</f>
        <v>0</v>
      </c>
      <c r="T205" s="61">
        <f t="shared" si="4"/>
        <v>0</v>
      </c>
    </row>
    <row r="206" spans="1:20" x14ac:dyDescent="0.25">
      <c r="A206" s="60" t="s">
        <v>81</v>
      </c>
      <c r="B206" s="63">
        <v>1</v>
      </c>
      <c r="C206" s="77">
        <f>'Budget Template Sheet'!A157</f>
        <v>8804</v>
      </c>
      <c r="D206" s="63">
        <f>'Budget Template Sheet'!$M$10</f>
        <v>0</v>
      </c>
      <c r="E206" s="128" t="s">
        <v>82</v>
      </c>
      <c r="F206" s="60" t="str">
        <f>VLOOKUP(C206,Accounts!A:B,2,FALSE)</f>
        <v>Speaker Fees</v>
      </c>
      <c r="G206" s="76">
        <f>'Budget Template Sheet'!$C$5</f>
        <v>0</v>
      </c>
      <c r="H206" s="61" cm="1">
        <f t="array" ref="H206">IFERROR(_xlfn.IFS('Budget Template Sheet'!$C$10="JAN",'Budget Template Sheet'!$K$157),0)</f>
        <v>0</v>
      </c>
      <c r="I206" s="61" cm="1">
        <f t="array" ref="I206">IFERROR(_xlfn.IFS('Budget Template Sheet'!$C$10="FEB",'Budget Template Sheet'!$K$157),0)</f>
        <v>0</v>
      </c>
      <c r="J206" s="61" cm="1">
        <f t="array" ref="J206">IFERROR(_xlfn.IFS('Budget Template Sheet'!$C$10="MAR",'Budget Template Sheet'!$K$157),0)</f>
        <v>0</v>
      </c>
      <c r="K206" s="61" cm="1">
        <f t="array" ref="K206">IFERROR(_xlfn.IFS('Budget Template Sheet'!$C$10="APR",'Budget Template Sheet'!$K$157),0)</f>
        <v>0</v>
      </c>
      <c r="L206" s="61" cm="1">
        <f t="array" ref="L206">IFERROR(_xlfn.IFS('Budget Template Sheet'!$C$10="MAY",'Budget Template Sheet'!$K$157),0)</f>
        <v>0</v>
      </c>
      <c r="M206" s="61" cm="1">
        <f t="array" ref="M206">IFERROR(_xlfn.IFS('Budget Template Sheet'!$C$10="JUN",'Budget Template Sheet'!$K$157),0)</f>
        <v>0</v>
      </c>
      <c r="N206" s="61" cm="1">
        <f t="array" ref="N206">IFERROR(_xlfn.IFS('Budget Template Sheet'!$C$10="JUL",'Budget Template Sheet'!$K$157),0)</f>
        <v>0</v>
      </c>
      <c r="O206" s="61" cm="1">
        <f t="array" ref="O206">IFERROR(_xlfn.IFS('Budget Template Sheet'!$C$10="AUG",'Budget Template Sheet'!$K$157),0)</f>
        <v>0</v>
      </c>
      <c r="P206" s="61" cm="1">
        <f t="array" ref="P206">IFERROR(_xlfn.IFS('Budget Template Sheet'!$C$10="SEP",'Budget Template Sheet'!$K$157),0)</f>
        <v>0</v>
      </c>
      <c r="Q206" s="61" cm="1">
        <f t="array" ref="Q206">IFERROR(_xlfn.IFS('Budget Template Sheet'!$C$10="OCT",'Budget Template Sheet'!$K$157),0)</f>
        <v>0</v>
      </c>
      <c r="R206" s="61" cm="1">
        <f t="array" ref="R206">IFERROR(_xlfn.IFS('Budget Template Sheet'!$C$10="NOV",'Budget Template Sheet'!$K$157),0)</f>
        <v>0</v>
      </c>
      <c r="S206" s="61" cm="1">
        <f t="array" ref="S206">IFERROR(_xlfn.IFS('Budget Template Sheet'!$C$10="DEC",'Budget Template Sheet'!$K$157),0)</f>
        <v>0</v>
      </c>
      <c r="T206" s="61">
        <f t="shared" si="4"/>
        <v>0</v>
      </c>
    </row>
    <row r="207" spans="1:20" x14ac:dyDescent="0.25">
      <c r="A207" s="60" t="s">
        <v>81</v>
      </c>
      <c r="B207" s="63">
        <v>1</v>
      </c>
      <c r="C207" s="77">
        <f>'Budget Template Sheet'!A158</f>
        <v>8805</v>
      </c>
      <c r="D207" s="63">
        <f>'Budget Template Sheet'!$M$10</f>
        <v>0</v>
      </c>
      <c r="E207" s="128" t="s">
        <v>82</v>
      </c>
      <c r="F207" s="60" t="str">
        <f>VLOOKUP(C207,Accounts!A:B,2,FALSE)</f>
        <v>Registration Fees</v>
      </c>
      <c r="G207" s="76">
        <f>'Budget Template Sheet'!$C$5</f>
        <v>0</v>
      </c>
      <c r="H207" s="61" cm="1">
        <f t="array" ref="H207">IFERROR(_xlfn.IFS('Budget Template Sheet'!$C$10="JAN",'Budget Template Sheet'!$K$158),0)</f>
        <v>0</v>
      </c>
      <c r="I207" s="61" cm="1">
        <f t="array" ref="I207">IFERROR(_xlfn.IFS('Budget Template Sheet'!$C$10="FEB",'Budget Template Sheet'!$K$158),0)</f>
        <v>0</v>
      </c>
      <c r="J207" s="61" cm="1">
        <f t="array" ref="J207">IFERROR(_xlfn.IFS('Budget Template Sheet'!$C$10="MAR",'Budget Template Sheet'!$K$158),0)</f>
        <v>0</v>
      </c>
      <c r="K207" s="61" cm="1">
        <f t="array" ref="K207">IFERROR(_xlfn.IFS('Budget Template Sheet'!$C$10="APR",'Budget Template Sheet'!$K$158),0)</f>
        <v>0</v>
      </c>
      <c r="L207" s="61" cm="1">
        <f t="array" ref="L207">IFERROR(_xlfn.IFS('Budget Template Sheet'!$C$10="MAY",'Budget Template Sheet'!$K$158),0)</f>
        <v>0</v>
      </c>
      <c r="M207" s="61" cm="1">
        <f t="array" ref="M207">IFERROR(_xlfn.IFS('Budget Template Sheet'!$C$10="JUN",'Budget Template Sheet'!$K$158),0)</f>
        <v>0</v>
      </c>
      <c r="N207" s="61" cm="1">
        <f t="array" ref="N207">IFERROR(_xlfn.IFS('Budget Template Sheet'!$C$10="JUL",'Budget Template Sheet'!$K$158),0)</f>
        <v>0</v>
      </c>
      <c r="O207" s="61" cm="1">
        <f t="array" ref="O207">IFERROR(_xlfn.IFS('Budget Template Sheet'!$C$10="AUG",'Budget Template Sheet'!$K$158),0)</f>
        <v>0</v>
      </c>
      <c r="P207" s="61" cm="1">
        <f t="array" ref="P207">IFERROR(_xlfn.IFS('Budget Template Sheet'!$C$10="SEP",'Budget Template Sheet'!$K$158),0)</f>
        <v>0</v>
      </c>
      <c r="Q207" s="61" cm="1">
        <f t="array" ref="Q207">IFERROR(_xlfn.IFS('Budget Template Sheet'!$C$10="OCT",'Budget Template Sheet'!$K$158),0)</f>
        <v>0</v>
      </c>
      <c r="R207" s="61" cm="1">
        <f t="array" ref="R207">IFERROR(_xlfn.IFS('Budget Template Sheet'!$C$10="NOV",'Budget Template Sheet'!$K$158),0)</f>
        <v>0</v>
      </c>
      <c r="S207" s="61" cm="1">
        <f t="array" ref="S207">IFERROR(_xlfn.IFS('Budget Template Sheet'!$C$10="DEC",'Budget Template Sheet'!$K$158),0)</f>
        <v>0</v>
      </c>
      <c r="T207" s="61">
        <f t="shared" si="4"/>
        <v>0</v>
      </c>
    </row>
    <row r="208" spans="1:20" x14ac:dyDescent="0.25">
      <c r="A208" s="60" t="s">
        <v>81</v>
      </c>
      <c r="B208" s="63">
        <v>1</v>
      </c>
      <c r="C208" s="77">
        <f>'Budget Template Sheet'!A159</f>
        <v>8831</v>
      </c>
      <c r="D208" s="63">
        <f>'Budget Template Sheet'!$M$10</f>
        <v>0</v>
      </c>
      <c r="E208" s="128" t="s">
        <v>82</v>
      </c>
      <c r="F208" s="60" t="str">
        <f>VLOOKUP(C208,Accounts!A:B,2,FALSE)</f>
        <v>National Conferences</v>
      </c>
      <c r="G208" s="76">
        <f>'Budget Template Sheet'!$C$5</f>
        <v>0</v>
      </c>
      <c r="H208" s="61" cm="1">
        <f t="array" ref="H208">IFERROR(_xlfn.IFS('Budget Template Sheet'!$C$10="JAN",'Budget Template Sheet'!$K$159),0)</f>
        <v>0</v>
      </c>
      <c r="I208" s="61" cm="1">
        <f t="array" ref="I208">IFERROR(_xlfn.IFS('Budget Template Sheet'!$C$10="FEB",'Budget Template Sheet'!$K$159),0)</f>
        <v>0</v>
      </c>
      <c r="J208" s="61" cm="1">
        <f t="array" ref="J208">IFERROR(_xlfn.IFS('Budget Template Sheet'!$C$10="MAR",'Budget Template Sheet'!$K$159),0)</f>
        <v>0</v>
      </c>
      <c r="K208" s="61" cm="1">
        <f t="array" ref="K208">IFERROR(_xlfn.IFS('Budget Template Sheet'!$C$10="APR",'Budget Template Sheet'!$K$159),0)</f>
        <v>0</v>
      </c>
      <c r="L208" s="61" cm="1">
        <f t="array" ref="L208">IFERROR(_xlfn.IFS('Budget Template Sheet'!$C$10="MAY",'Budget Template Sheet'!$K$159),0)</f>
        <v>0</v>
      </c>
      <c r="M208" s="61" cm="1">
        <f t="array" ref="M208">IFERROR(_xlfn.IFS('Budget Template Sheet'!$C$10="JUN",'Budget Template Sheet'!$K$159),0)</f>
        <v>0</v>
      </c>
      <c r="N208" s="61" cm="1">
        <f t="array" ref="N208">IFERROR(_xlfn.IFS('Budget Template Sheet'!$C$10="JUL",'Budget Template Sheet'!$K$159),0)</f>
        <v>0</v>
      </c>
      <c r="O208" s="61" cm="1">
        <f t="array" ref="O208">IFERROR(_xlfn.IFS('Budget Template Sheet'!$C$10="AUG",'Budget Template Sheet'!$K$159),0)</f>
        <v>0</v>
      </c>
      <c r="P208" s="61" cm="1">
        <f t="array" ref="P208">IFERROR(_xlfn.IFS('Budget Template Sheet'!$C$10="SEP",'Budget Template Sheet'!$K$159),0)</f>
        <v>0</v>
      </c>
      <c r="Q208" s="61" cm="1">
        <f t="array" ref="Q208">IFERROR(_xlfn.IFS('Budget Template Sheet'!$C$10="OCT",'Budget Template Sheet'!$K$159),0)</f>
        <v>0</v>
      </c>
      <c r="R208" s="61" cm="1">
        <f t="array" ref="R208">IFERROR(_xlfn.IFS('Budget Template Sheet'!$C$10="NOV",'Budget Template Sheet'!$K$159),0)</f>
        <v>0</v>
      </c>
      <c r="S208" s="61" cm="1">
        <f t="array" ref="S208">IFERROR(_xlfn.IFS('Budget Template Sheet'!$C$10="DEC",'Budget Template Sheet'!$K$159),0)</f>
        <v>0</v>
      </c>
      <c r="T208" s="61">
        <f t="shared" si="4"/>
        <v>0</v>
      </c>
    </row>
    <row r="209" spans="1:20" x14ac:dyDescent="0.25">
      <c r="A209" s="60" t="s">
        <v>81</v>
      </c>
      <c r="B209" s="63">
        <v>1</v>
      </c>
      <c r="C209" s="77">
        <f>'Budget Template Sheet'!A160</f>
        <v>8832</v>
      </c>
      <c r="D209" s="63">
        <f>'Budget Template Sheet'!$M$10</f>
        <v>0</v>
      </c>
      <c r="E209" s="128" t="s">
        <v>82</v>
      </c>
      <c r="F209" s="60" t="str">
        <f>VLOOKUP(C209,Accounts!A:B,2,FALSE)</f>
        <v>Regional Conferences</v>
      </c>
      <c r="G209" s="76">
        <f>'Budget Template Sheet'!$C$5</f>
        <v>0</v>
      </c>
      <c r="H209" s="61" cm="1">
        <f t="array" ref="H209">IFERROR(_xlfn.IFS('Budget Template Sheet'!$C$10="JAN",'Budget Template Sheet'!$K$160),0)</f>
        <v>0</v>
      </c>
      <c r="I209" s="61" cm="1">
        <f t="array" ref="I209">IFERROR(_xlfn.IFS('Budget Template Sheet'!$C$10="FEB",'Budget Template Sheet'!$K$160),0)</f>
        <v>0</v>
      </c>
      <c r="J209" s="61" cm="1">
        <f t="array" ref="J209">IFERROR(_xlfn.IFS('Budget Template Sheet'!$C$10="MAR",'Budget Template Sheet'!$K$160),0)</f>
        <v>0</v>
      </c>
      <c r="K209" s="61" cm="1">
        <f t="array" ref="K209">IFERROR(_xlfn.IFS('Budget Template Sheet'!$C$10="APR",'Budget Template Sheet'!$K$160),0)</f>
        <v>0</v>
      </c>
      <c r="L209" s="61" cm="1">
        <f t="array" ref="L209">IFERROR(_xlfn.IFS('Budget Template Sheet'!$C$10="MAY",'Budget Template Sheet'!$K$160),0)</f>
        <v>0</v>
      </c>
      <c r="M209" s="61" cm="1">
        <f t="array" ref="M209">IFERROR(_xlfn.IFS('Budget Template Sheet'!$C$10="JUN",'Budget Template Sheet'!$K$160),0)</f>
        <v>0</v>
      </c>
      <c r="N209" s="61" cm="1">
        <f t="array" ref="N209">IFERROR(_xlfn.IFS('Budget Template Sheet'!$C$10="JUL",'Budget Template Sheet'!$K$160),0)</f>
        <v>0</v>
      </c>
      <c r="O209" s="61" cm="1">
        <f t="array" ref="O209">IFERROR(_xlfn.IFS('Budget Template Sheet'!$C$10="AUG",'Budget Template Sheet'!$K$160),0)</f>
        <v>0</v>
      </c>
      <c r="P209" s="61" cm="1">
        <f t="array" ref="P209">IFERROR(_xlfn.IFS('Budget Template Sheet'!$C$10="SEP",'Budget Template Sheet'!$K$160),0)</f>
        <v>0</v>
      </c>
      <c r="Q209" s="61" cm="1">
        <f t="array" ref="Q209">IFERROR(_xlfn.IFS('Budget Template Sheet'!$C$10="OCT",'Budget Template Sheet'!$K$160),0)</f>
        <v>0</v>
      </c>
      <c r="R209" s="61" cm="1">
        <f t="array" ref="R209">IFERROR(_xlfn.IFS('Budget Template Sheet'!$C$10="NOV",'Budget Template Sheet'!$K$160),0)</f>
        <v>0</v>
      </c>
      <c r="S209" s="61" cm="1">
        <f t="array" ref="S209">IFERROR(_xlfn.IFS('Budget Template Sheet'!$C$10="DEC",'Budget Template Sheet'!$K$160),0)</f>
        <v>0</v>
      </c>
      <c r="T209" s="61">
        <f t="shared" si="4"/>
        <v>0</v>
      </c>
    </row>
    <row r="210" spans="1:20" x14ac:dyDescent="0.25">
      <c r="A210" s="60" t="s">
        <v>81</v>
      </c>
      <c r="B210" s="63">
        <v>1</v>
      </c>
      <c r="C210" s="77">
        <f>'Budget Template Sheet'!A161</f>
        <v>8833</v>
      </c>
      <c r="D210" s="63">
        <f>'Budget Template Sheet'!$M$10</f>
        <v>0</v>
      </c>
      <c r="E210" s="128" t="s">
        <v>82</v>
      </c>
      <c r="F210" s="60" t="str">
        <f>VLOOKUP(C210,Accounts!A:B,2,FALSE)</f>
        <v>Local Conferences</v>
      </c>
      <c r="G210" s="76">
        <f>'Budget Template Sheet'!$C$5</f>
        <v>0</v>
      </c>
      <c r="H210" s="61" cm="1">
        <f t="array" ref="H210">IFERROR(_xlfn.IFS('Budget Template Sheet'!$C$10="JAN",'Budget Template Sheet'!$K$161),0)</f>
        <v>0</v>
      </c>
      <c r="I210" s="61" cm="1">
        <f t="array" ref="I210">IFERROR(_xlfn.IFS('Budget Template Sheet'!$C$10="FEB",'Budget Template Sheet'!$K$161),0)</f>
        <v>0</v>
      </c>
      <c r="J210" s="61" cm="1">
        <f t="array" ref="J210">IFERROR(_xlfn.IFS('Budget Template Sheet'!$C$10="MAR",'Budget Template Sheet'!$K$161),0)</f>
        <v>0</v>
      </c>
      <c r="K210" s="61" cm="1">
        <f t="array" ref="K210">IFERROR(_xlfn.IFS('Budget Template Sheet'!$C$10="APR",'Budget Template Sheet'!$K$161),0)</f>
        <v>0</v>
      </c>
      <c r="L210" s="61" cm="1">
        <f t="array" ref="L210">IFERROR(_xlfn.IFS('Budget Template Sheet'!$C$10="MAY",'Budget Template Sheet'!$K$161),0)</f>
        <v>0</v>
      </c>
      <c r="M210" s="61" cm="1">
        <f t="array" ref="M210">IFERROR(_xlfn.IFS('Budget Template Sheet'!$C$10="JUN",'Budget Template Sheet'!$K$161),0)</f>
        <v>0</v>
      </c>
      <c r="N210" s="61" cm="1">
        <f t="array" ref="N210">IFERROR(_xlfn.IFS('Budget Template Sheet'!$C$10="JUL",'Budget Template Sheet'!$K$161),0)</f>
        <v>0</v>
      </c>
      <c r="O210" s="61" cm="1">
        <f t="array" ref="O210">IFERROR(_xlfn.IFS('Budget Template Sheet'!$C$10="AUG",'Budget Template Sheet'!$K$161),0)</f>
        <v>0</v>
      </c>
      <c r="P210" s="61" cm="1">
        <f t="array" ref="P210">IFERROR(_xlfn.IFS('Budget Template Sheet'!$C$10="SEP",'Budget Template Sheet'!$K$161),0)</f>
        <v>0</v>
      </c>
      <c r="Q210" s="61" cm="1">
        <f t="array" ref="Q210">IFERROR(_xlfn.IFS('Budget Template Sheet'!$C$10="OCT",'Budget Template Sheet'!$K$161),0)</f>
        <v>0</v>
      </c>
      <c r="R210" s="61" cm="1">
        <f t="array" ref="R210">IFERROR(_xlfn.IFS('Budget Template Sheet'!$C$10="NOV",'Budget Template Sheet'!$K$161),0)</f>
        <v>0</v>
      </c>
      <c r="S210" s="61" cm="1">
        <f t="array" ref="S210">IFERROR(_xlfn.IFS('Budget Template Sheet'!$C$10="DEC",'Budget Template Sheet'!$K$161),0)</f>
        <v>0</v>
      </c>
      <c r="T210" s="61">
        <f t="shared" si="4"/>
        <v>0</v>
      </c>
    </row>
    <row r="211" spans="1:20" x14ac:dyDescent="0.25">
      <c r="A211" s="60" t="s">
        <v>81</v>
      </c>
      <c r="B211" s="63">
        <v>1</v>
      </c>
      <c r="C211" s="77">
        <f>'Budget Template Sheet'!A162</f>
        <v>8834</v>
      </c>
      <c r="D211" s="63">
        <f>'Budget Template Sheet'!$M$10</f>
        <v>0</v>
      </c>
      <c r="E211" s="128" t="s">
        <v>82</v>
      </c>
      <c r="F211" s="60" t="str">
        <f>VLOOKUP(C211,Accounts!A:B,2,FALSE)</f>
        <v>Other Conferences</v>
      </c>
      <c r="G211" s="76">
        <f>'Budget Template Sheet'!$C$5</f>
        <v>0</v>
      </c>
      <c r="H211" s="61" cm="1">
        <f t="array" ref="H211">IFERROR(_xlfn.IFS('Budget Template Sheet'!$C$10="JAN",'Budget Template Sheet'!$K$162),0)</f>
        <v>0</v>
      </c>
      <c r="I211" s="61" cm="1">
        <f t="array" ref="I211">IFERROR(_xlfn.IFS('Budget Template Sheet'!$C$10="FEB",'Budget Template Sheet'!$K$162),0)</f>
        <v>0</v>
      </c>
      <c r="J211" s="61" cm="1">
        <f t="array" ref="J211">IFERROR(_xlfn.IFS('Budget Template Sheet'!$C$10="MAR",'Budget Template Sheet'!$K$162),0)</f>
        <v>0</v>
      </c>
      <c r="K211" s="61" cm="1">
        <f t="array" ref="K211">IFERROR(_xlfn.IFS('Budget Template Sheet'!$C$10="APR",'Budget Template Sheet'!$K$162),0)</f>
        <v>0</v>
      </c>
      <c r="L211" s="61" cm="1">
        <f t="array" ref="L211">IFERROR(_xlfn.IFS('Budget Template Sheet'!$C$10="MAY",'Budget Template Sheet'!$K$162),0)</f>
        <v>0</v>
      </c>
      <c r="M211" s="61" cm="1">
        <f t="array" ref="M211">IFERROR(_xlfn.IFS('Budget Template Sheet'!$C$10="JUN",'Budget Template Sheet'!$K$162),0)</f>
        <v>0</v>
      </c>
      <c r="N211" s="61" cm="1">
        <f t="array" ref="N211">IFERROR(_xlfn.IFS('Budget Template Sheet'!$C$10="JUL",'Budget Template Sheet'!$K$162),0)</f>
        <v>0</v>
      </c>
      <c r="O211" s="61" cm="1">
        <f t="array" ref="O211">IFERROR(_xlfn.IFS('Budget Template Sheet'!$C$10="AUG",'Budget Template Sheet'!$K$162),0)</f>
        <v>0</v>
      </c>
      <c r="P211" s="61" cm="1">
        <f t="array" ref="P211">IFERROR(_xlfn.IFS('Budget Template Sheet'!$C$10="SEP",'Budget Template Sheet'!$K$162),0)</f>
        <v>0</v>
      </c>
      <c r="Q211" s="61" cm="1">
        <f t="array" ref="Q211">IFERROR(_xlfn.IFS('Budget Template Sheet'!$C$10="OCT",'Budget Template Sheet'!$K$162),0)</f>
        <v>0</v>
      </c>
      <c r="R211" s="61" cm="1">
        <f t="array" ref="R211">IFERROR(_xlfn.IFS('Budget Template Sheet'!$C$10="NOV",'Budget Template Sheet'!$K$162),0)</f>
        <v>0</v>
      </c>
      <c r="S211" s="61" cm="1">
        <f t="array" ref="S211">IFERROR(_xlfn.IFS('Budget Template Sheet'!$C$10="DEC",'Budget Template Sheet'!$K$162),0)</f>
        <v>0</v>
      </c>
      <c r="T211" s="61">
        <f t="shared" si="4"/>
        <v>0</v>
      </c>
    </row>
    <row r="212" spans="1:20" x14ac:dyDescent="0.25">
      <c r="A212" s="60" t="s">
        <v>81</v>
      </c>
      <c r="B212" s="63">
        <v>1</v>
      </c>
      <c r="C212" s="77">
        <f>'Budget Template Sheet'!A163</f>
        <v>8901</v>
      </c>
      <c r="D212" s="63">
        <f>'Budget Template Sheet'!$M$10</f>
        <v>0</v>
      </c>
      <c r="E212" s="128" t="s">
        <v>82</v>
      </c>
      <c r="F212" s="60" t="str">
        <f>VLOOKUP(C212,Accounts!A:B,2,FALSE)</f>
        <v>Individual Assistance-Registration</v>
      </c>
      <c r="G212" s="76">
        <f>'Budget Template Sheet'!$C$5</f>
        <v>0</v>
      </c>
      <c r="H212" s="61" cm="1">
        <f t="array" ref="H212">IFERROR(_xlfn.IFS('Budget Template Sheet'!$C$10="JAN",'Budget Template Sheet'!$K$163),0)</f>
        <v>0</v>
      </c>
      <c r="I212" s="61" cm="1">
        <f t="array" ref="I212">IFERROR(_xlfn.IFS('Budget Template Sheet'!$C$10="FEB",'Budget Template Sheet'!$K$163),0)</f>
        <v>0</v>
      </c>
      <c r="J212" s="61" cm="1">
        <f t="array" ref="J212">IFERROR(_xlfn.IFS('Budget Template Sheet'!$C$10="MAR",'Budget Template Sheet'!$K$163),0)</f>
        <v>0</v>
      </c>
      <c r="K212" s="61" cm="1">
        <f t="array" ref="K212">IFERROR(_xlfn.IFS('Budget Template Sheet'!$C$10="APR",'Budget Template Sheet'!$K$163),0)</f>
        <v>0</v>
      </c>
      <c r="L212" s="61" cm="1">
        <f t="array" ref="L212">IFERROR(_xlfn.IFS('Budget Template Sheet'!$C$10="MAY",'Budget Template Sheet'!$K$163),0)</f>
        <v>0</v>
      </c>
      <c r="M212" s="61" cm="1">
        <f t="array" ref="M212">IFERROR(_xlfn.IFS('Budget Template Sheet'!$C$10="JUN",'Budget Template Sheet'!$K$163),0)</f>
        <v>0</v>
      </c>
      <c r="N212" s="61" cm="1">
        <f t="array" ref="N212">IFERROR(_xlfn.IFS('Budget Template Sheet'!$C$10="JUL",'Budget Template Sheet'!$K$163),0)</f>
        <v>0</v>
      </c>
      <c r="O212" s="61" cm="1">
        <f t="array" ref="O212">IFERROR(_xlfn.IFS('Budget Template Sheet'!$C$10="AUG",'Budget Template Sheet'!$K$163),0)</f>
        <v>0</v>
      </c>
      <c r="P212" s="61" cm="1">
        <f t="array" ref="P212">IFERROR(_xlfn.IFS('Budget Template Sheet'!$C$10="SEP",'Budget Template Sheet'!$K$163),0)</f>
        <v>0</v>
      </c>
      <c r="Q212" s="61" cm="1">
        <f t="array" ref="Q212">IFERROR(_xlfn.IFS('Budget Template Sheet'!$C$10="OCT",'Budget Template Sheet'!$K$163),0)</f>
        <v>0</v>
      </c>
      <c r="R212" s="61" cm="1">
        <f t="array" ref="R212">IFERROR(_xlfn.IFS('Budget Template Sheet'!$C$10="NOV",'Budget Template Sheet'!$K$163),0)</f>
        <v>0</v>
      </c>
      <c r="S212" s="61" cm="1">
        <f t="array" ref="S212">IFERROR(_xlfn.IFS('Budget Template Sheet'!$C$10="DEC",'Budget Template Sheet'!$K$163),0)</f>
        <v>0</v>
      </c>
      <c r="T212" s="61">
        <f t="shared" si="4"/>
        <v>0</v>
      </c>
    </row>
    <row r="213" spans="1:20" x14ac:dyDescent="0.25">
      <c r="A213" s="60" t="s">
        <v>81</v>
      </c>
      <c r="B213" s="63">
        <v>1</v>
      </c>
      <c r="C213" s="77">
        <f>'Budget Template Sheet'!A164</f>
        <v>8902</v>
      </c>
      <c r="D213" s="63">
        <f>'Budget Template Sheet'!$M$10</f>
        <v>0</v>
      </c>
      <c r="E213" s="128" t="s">
        <v>82</v>
      </c>
      <c r="F213" s="60" t="str">
        <f>VLOOKUP(C213,Accounts!A:B,2,FALSE)</f>
        <v>Individual Assistance-Boys‘ Life</v>
      </c>
      <c r="G213" s="76">
        <f>'Budget Template Sheet'!$C$5</f>
        <v>0</v>
      </c>
      <c r="H213" s="61" cm="1">
        <f t="array" ref="H213">IFERROR(_xlfn.IFS('Budget Template Sheet'!$C$10="JAN",'Budget Template Sheet'!$K$164),0)</f>
        <v>0</v>
      </c>
      <c r="I213" s="61" cm="1">
        <f t="array" ref="I213">IFERROR(_xlfn.IFS('Budget Template Sheet'!$C$10="FEB",'Budget Template Sheet'!$K$164),0)</f>
        <v>0</v>
      </c>
      <c r="J213" s="61" cm="1">
        <f t="array" ref="J213">IFERROR(_xlfn.IFS('Budget Template Sheet'!$C$10="MAR",'Budget Template Sheet'!$K$164),0)</f>
        <v>0</v>
      </c>
      <c r="K213" s="61" cm="1">
        <f t="array" ref="K213">IFERROR(_xlfn.IFS('Budget Template Sheet'!$C$10="APR",'Budget Template Sheet'!$K$164),0)</f>
        <v>0</v>
      </c>
      <c r="L213" s="61" cm="1">
        <f t="array" ref="L213">IFERROR(_xlfn.IFS('Budget Template Sheet'!$C$10="MAY",'Budget Template Sheet'!$K$164),0)</f>
        <v>0</v>
      </c>
      <c r="M213" s="61" cm="1">
        <f t="array" ref="M213">IFERROR(_xlfn.IFS('Budget Template Sheet'!$C$10="JUN",'Budget Template Sheet'!$K$164),0)</f>
        <v>0</v>
      </c>
      <c r="N213" s="61" cm="1">
        <f t="array" ref="N213">IFERROR(_xlfn.IFS('Budget Template Sheet'!$C$10="JUL",'Budget Template Sheet'!$K$164),0)</f>
        <v>0</v>
      </c>
      <c r="O213" s="61" cm="1">
        <f t="array" ref="O213">IFERROR(_xlfn.IFS('Budget Template Sheet'!$C$10="AUG",'Budget Template Sheet'!$K$164),0)</f>
        <v>0</v>
      </c>
      <c r="P213" s="61" cm="1">
        <f t="array" ref="P213">IFERROR(_xlfn.IFS('Budget Template Sheet'!$C$10="SEP",'Budget Template Sheet'!$K$164),0)</f>
        <v>0</v>
      </c>
      <c r="Q213" s="61" cm="1">
        <f t="array" ref="Q213">IFERROR(_xlfn.IFS('Budget Template Sheet'!$C$10="OCT",'Budget Template Sheet'!$K$164),0)</f>
        <v>0</v>
      </c>
      <c r="R213" s="61" cm="1">
        <f t="array" ref="R213">IFERROR(_xlfn.IFS('Budget Template Sheet'!$C$10="NOV",'Budget Template Sheet'!$K$164),0)</f>
        <v>0</v>
      </c>
      <c r="S213" s="61" cm="1">
        <f t="array" ref="S213">IFERROR(_xlfn.IFS('Budget Template Sheet'!$C$10="DEC",'Budget Template Sheet'!$K$164),0)</f>
        <v>0</v>
      </c>
      <c r="T213" s="61">
        <f t="shared" si="4"/>
        <v>0</v>
      </c>
    </row>
    <row r="214" spans="1:20" x14ac:dyDescent="0.25">
      <c r="A214" s="60" t="s">
        <v>81</v>
      </c>
      <c r="B214" s="63">
        <v>1</v>
      </c>
      <c r="C214" s="77">
        <f>'Budget Template Sheet'!A165</f>
        <v>8903</v>
      </c>
      <c r="D214" s="63">
        <f>'Budget Template Sheet'!$M$10</f>
        <v>0</v>
      </c>
      <c r="E214" s="128" t="s">
        <v>82</v>
      </c>
      <c r="F214" s="60" t="str">
        <f>VLOOKUP(C214,Accounts!A:B,2,FALSE)</f>
        <v>Individual Assistance-Literature</v>
      </c>
      <c r="G214" s="76">
        <f>'Budget Template Sheet'!$C$5</f>
        <v>0</v>
      </c>
      <c r="H214" s="61" cm="1">
        <f t="array" ref="H214">IFERROR(_xlfn.IFS('Budget Template Sheet'!$C$10="JAN",'Budget Template Sheet'!$K$165),0)</f>
        <v>0</v>
      </c>
      <c r="I214" s="61" cm="1">
        <f t="array" ref="I214">IFERROR(_xlfn.IFS('Budget Template Sheet'!$C$10="FEB",'Budget Template Sheet'!$K$165),0)</f>
        <v>0</v>
      </c>
      <c r="J214" s="61" cm="1">
        <f t="array" ref="J214">IFERROR(_xlfn.IFS('Budget Template Sheet'!$C$10="MAR",'Budget Template Sheet'!$K$165),0)</f>
        <v>0</v>
      </c>
      <c r="K214" s="61" cm="1">
        <f t="array" ref="K214">IFERROR(_xlfn.IFS('Budget Template Sheet'!$C$10="APR",'Budget Template Sheet'!$K$165),0)</f>
        <v>0</v>
      </c>
      <c r="L214" s="61" cm="1">
        <f t="array" ref="L214">IFERROR(_xlfn.IFS('Budget Template Sheet'!$C$10="MAY",'Budget Template Sheet'!$K$165),0)</f>
        <v>0</v>
      </c>
      <c r="M214" s="61" cm="1">
        <f t="array" ref="M214">IFERROR(_xlfn.IFS('Budget Template Sheet'!$C$10="JUN",'Budget Template Sheet'!$K$165),0)</f>
        <v>0</v>
      </c>
      <c r="N214" s="61" cm="1">
        <f t="array" ref="N214">IFERROR(_xlfn.IFS('Budget Template Sheet'!$C$10="JUL",'Budget Template Sheet'!$K$165),0)</f>
        <v>0</v>
      </c>
      <c r="O214" s="61" cm="1">
        <f t="array" ref="O214">IFERROR(_xlfn.IFS('Budget Template Sheet'!$C$10="AUG",'Budget Template Sheet'!$K$165),0)</f>
        <v>0</v>
      </c>
      <c r="P214" s="61" cm="1">
        <f t="array" ref="P214">IFERROR(_xlfn.IFS('Budget Template Sheet'!$C$10="SEP",'Budget Template Sheet'!$K$165),0)</f>
        <v>0</v>
      </c>
      <c r="Q214" s="61" cm="1">
        <f t="array" ref="Q214">IFERROR(_xlfn.IFS('Budget Template Sheet'!$C$10="OCT",'Budget Template Sheet'!$K$165),0)</f>
        <v>0</v>
      </c>
      <c r="R214" s="61" cm="1">
        <f t="array" ref="R214">IFERROR(_xlfn.IFS('Budget Template Sheet'!$C$10="NOV",'Budget Template Sheet'!$K$165),0)</f>
        <v>0</v>
      </c>
      <c r="S214" s="61" cm="1">
        <f t="array" ref="S214">IFERROR(_xlfn.IFS('Budget Template Sheet'!$C$10="DEC",'Budget Template Sheet'!$K$165),0)</f>
        <v>0</v>
      </c>
      <c r="T214" s="61">
        <f t="shared" si="4"/>
        <v>0</v>
      </c>
    </row>
    <row r="215" spans="1:20" x14ac:dyDescent="0.25">
      <c r="A215" s="60" t="s">
        <v>81</v>
      </c>
      <c r="B215" s="63">
        <v>1</v>
      </c>
      <c r="C215" s="77">
        <f>'Budget Template Sheet'!A166</f>
        <v>8904</v>
      </c>
      <c r="D215" s="63">
        <f>'Budget Template Sheet'!$M$10</f>
        <v>0</v>
      </c>
      <c r="E215" s="128" t="s">
        <v>82</v>
      </c>
      <c r="F215" s="60" t="str">
        <f>VLOOKUP(C215,Accounts!A:B,2,FALSE)</f>
        <v>Individual Assistance Scholarships</v>
      </c>
      <c r="G215" s="76">
        <f>'Budget Template Sheet'!$C$5</f>
        <v>0</v>
      </c>
      <c r="H215" s="61" cm="1">
        <f t="array" ref="H215">IFERROR(_xlfn.IFS('Budget Template Sheet'!$C$10="JAN",'Budget Template Sheet'!$K$166),0)</f>
        <v>0</v>
      </c>
      <c r="I215" s="61" cm="1">
        <f t="array" ref="I215">IFERROR(_xlfn.IFS('Budget Template Sheet'!$C$10="FEB",'Budget Template Sheet'!$K$166),0)</f>
        <v>0</v>
      </c>
      <c r="J215" s="61" cm="1">
        <f t="array" ref="J215">IFERROR(_xlfn.IFS('Budget Template Sheet'!$C$10="MAR",'Budget Template Sheet'!$K$166),0)</f>
        <v>0</v>
      </c>
      <c r="K215" s="61" cm="1">
        <f t="array" ref="K215">IFERROR(_xlfn.IFS('Budget Template Sheet'!$C$10="APR",'Budget Template Sheet'!$K$166),0)</f>
        <v>0</v>
      </c>
      <c r="L215" s="61" cm="1">
        <f t="array" ref="L215">IFERROR(_xlfn.IFS('Budget Template Sheet'!$C$10="MAY",'Budget Template Sheet'!$K$166),0)</f>
        <v>0</v>
      </c>
      <c r="M215" s="61" cm="1">
        <f t="array" ref="M215">IFERROR(_xlfn.IFS('Budget Template Sheet'!$C$10="JUN",'Budget Template Sheet'!$K$166),0)</f>
        <v>0</v>
      </c>
      <c r="N215" s="61" cm="1">
        <f t="array" ref="N215">IFERROR(_xlfn.IFS('Budget Template Sheet'!$C$10="JUL",'Budget Template Sheet'!$K$166),0)</f>
        <v>0</v>
      </c>
      <c r="O215" s="61" cm="1">
        <f t="array" ref="O215">IFERROR(_xlfn.IFS('Budget Template Sheet'!$C$10="AUG",'Budget Template Sheet'!$K$166),0)</f>
        <v>0</v>
      </c>
      <c r="P215" s="61" cm="1">
        <f t="array" ref="P215">IFERROR(_xlfn.IFS('Budget Template Sheet'!$C$10="SEP",'Budget Template Sheet'!$K$166),0)</f>
        <v>0</v>
      </c>
      <c r="Q215" s="61" cm="1">
        <f t="array" ref="Q215">IFERROR(_xlfn.IFS('Budget Template Sheet'!$C$10="OCT",'Budget Template Sheet'!$K$166),0)</f>
        <v>0</v>
      </c>
      <c r="R215" s="61" cm="1">
        <f t="array" ref="R215">IFERROR(_xlfn.IFS('Budget Template Sheet'!$C$10="NOV",'Budget Template Sheet'!$K$166),0)</f>
        <v>0</v>
      </c>
      <c r="S215" s="61" cm="1">
        <f t="array" ref="S215">IFERROR(_xlfn.IFS('Budget Template Sheet'!$C$10="DEC",'Budget Template Sheet'!$K$166),0)</f>
        <v>0</v>
      </c>
      <c r="T215" s="61">
        <f t="shared" si="4"/>
        <v>0</v>
      </c>
    </row>
    <row r="216" spans="1:20" x14ac:dyDescent="0.25">
      <c r="A216" s="60" t="s">
        <v>81</v>
      </c>
      <c r="B216" s="63">
        <v>1</v>
      </c>
      <c r="C216" s="77">
        <f>'Budget Template Sheet'!A167</f>
        <v>8906</v>
      </c>
      <c r="D216" s="63">
        <f>'Budget Template Sheet'!$M$10</f>
        <v>0</v>
      </c>
      <c r="E216" s="128" t="s">
        <v>82</v>
      </c>
      <c r="F216" s="60" t="str">
        <f>VLOOKUP(C216,Accounts!A:B,2,FALSE)</f>
        <v>Individual Assistance--Food</v>
      </c>
      <c r="G216" s="76">
        <f>'Budget Template Sheet'!$C$5</f>
        <v>0</v>
      </c>
      <c r="H216" s="61" cm="1">
        <f t="array" ref="H216">IFERROR(_xlfn.IFS('Budget Template Sheet'!$C$10="JAN",'Budget Template Sheet'!$K$167),0)</f>
        <v>0</v>
      </c>
      <c r="I216" s="61" cm="1">
        <f t="array" ref="I216">IFERROR(_xlfn.IFS('Budget Template Sheet'!$C$10="FEB",'Budget Template Sheet'!$K$167),0)</f>
        <v>0</v>
      </c>
      <c r="J216" s="61" cm="1">
        <f t="array" ref="J216">IFERROR(_xlfn.IFS('Budget Template Sheet'!$C$10="MAR",'Budget Template Sheet'!$K$167),0)</f>
        <v>0</v>
      </c>
      <c r="K216" s="61" cm="1">
        <f t="array" ref="K216">IFERROR(_xlfn.IFS('Budget Template Sheet'!$C$10="APR",'Budget Template Sheet'!$K$167),0)</f>
        <v>0</v>
      </c>
      <c r="L216" s="61" cm="1">
        <f t="array" ref="L216">IFERROR(_xlfn.IFS('Budget Template Sheet'!$C$10="MAY",'Budget Template Sheet'!$K$167),0)</f>
        <v>0</v>
      </c>
      <c r="M216" s="61" cm="1">
        <f t="array" ref="M216">IFERROR(_xlfn.IFS('Budget Template Sheet'!$C$10="JUN",'Budget Template Sheet'!$K$167),0)</f>
        <v>0</v>
      </c>
      <c r="N216" s="61" cm="1">
        <f t="array" ref="N216">IFERROR(_xlfn.IFS('Budget Template Sheet'!$C$10="JUL",'Budget Template Sheet'!$K$167),0)</f>
        <v>0</v>
      </c>
      <c r="O216" s="61" cm="1">
        <f t="array" ref="O216">IFERROR(_xlfn.IFS('Budget Template Sheet'!$C$10="AUG",'Budget Template Sheet'!$K$167),0)</f>
        <v>0</v>
      </c>
      <c r="P216" s="61" cm="1">
        <f t="array" ref="P216">IFERROR(_xlfn.IFS('Budget Template Sheet'!$C$10="SEP",'Budget Template Sheet'!$K$167),0)</f>
        <v>0</v>
      </c>
      <c r="Q216" s="61" cm="1">
        <f t="array" ref="Q216">IFERROR(_xlfn.IFS('Budget Template Sheet'!$C$10="OCT",'Budget Template Sheet'!$K$167),0)</f>
        <v>0</v>
      </c>
      <c r="R216" s="61" cm="1">
        <f t="array" ref="R216">IFERROR(_xlfn.IFS('Budget Template Sheet'!$C$10="NOV",'Budget Template Sheet'!$K$167),0)</f>
        <v>0</v>
      </c>
      <c r="S216" s="61" cm="1">
        <f t="array" ref="S216">IFERROR(_xlfn.IFS('Budget Template Sheet'!$C$10="DEC",'Budget Template Sheet'!$K$167),0)</f>
        <v>0</v>
      </c>
      <c r="T216" s="61">
        <f t="shared" si="4"/>
        <v>0</v>
      </c>
    </row>
    <row r="217" spans="1:20" x14ac:dyDescent="0.25">
      <c r="A217" s="60" t="s">
        <v>81</v>
      </c>
      <c r="B217" s="63">
        <v>1</v>
      </c>
      <c r="C217" s="77">
        <f>'Budget Template Sheet'!A168</f>
        <v>8908</v>
      </c>
      <c r="D217" s="63">
        <f>'Budget Template Sheet'!$M$10</f>
        <v>0</v>
      </c>
      <c r="E217" s="128" t="s">
        <v>82</v>
      </c>
      <c r="F217" s="60" t="str">
        <f>VLOOKUP(C217,Accounts!A:B,2,FALSE)</f>
        <v>Individual Assistance-Uniforms</v>
      </c>
      <c r="G217" s="76">
        <f>'Budget Template Sheet'!$C$5</f>
        <v>0</v>
      </c>
      <c r="H217" s="61" cm="1">
        <f t="array" ref="H217">IFERROR(_xlfn.IFS('Budget Template Sheet'!$C$10="JAN",'Budget Template Sheet'!$K$168),0)</f>
        <v>0</v>
      </c>
      <c r="I217" s="61" cm="1">
        <f t="array" ref="I217">IFERROR(_xlfn.IFS('Budget Template Sheet'!$C$10="FEB",'Budget Template Sheet'!$K$168),0)</f>
        <v>0</v>
      </c>
      <c r="J217" s="61" cm="1">
        <f t="array" ref="J217">IFERROR(_xlfn.IFS('Budget Template Sheet'!$C$10="MAR",'Budget Template Sheet'!$K$168),0)</f>
        <v>0</v>
      </c>
      <c r="K217" s="61" cm="1">
        <f t="array" ref="K217">IFERROR(_xlfn.IFS('Budget Template Sheet'!$C$10="APR",'Budget Template Sheet'!$K$168),0)</f>
        <v>0</v>
      </c>
      <c r="L217" s="61" cm="1">
        <f t="array" ref="L217">IFERROR(_xlfn.IFS('Budget Template Sheet'!$C$10="MAY",'Budget Template Sheet'!$K$168),0)</f>
        <v>0</v>
      </c>
      <c r="M217" s="61" cm="1">
        <f t="array" ref="M217">IFERROR(_xlfn.IFS('Budget Template Sheet'!$C$10="JUN",'Budget Template Sheet'!$K$168),0)</f>
        <v>0</v>
      </c>
      <c r="N217" s="61" cm="1">
        <f t="array" ref="N217">IFERROR(_xlfn.IFS('Budget Template Sheet'!$C$10="JUL",'Budget Template Sheet'!$K$168),0)</f>
        <v>0</v>
      </c>
      <c r="O217" s="61" cm="1">
        <f t="array" ref="O217">IFERROR(_xlfn.IFS('Budget Template Sheet'!$C$10="AUG",'Budget Template Sheet'!$K$168),0)</f>
        <v>0</v>
      </c>
      <c r="P217" s="61" cm="1">
        <f t="array" ref="P217">IFERROR(_xlfn.IFS('Budget Template Sheet'!$C$10="SEP",'Budget Template Sheet'!$K$168),0)</f>
        <v>0</v>
      </c>
      <c r="Q217" s="61" cm="1">
        <f t="array" ref="Q217">IFERROR(_xlfn.IFS('Budget Template Sheet'!$C$10="OCT",'Budget Template Sheet'!$K$168),0)</f>
        <v>0</v>
      </c>
      <c r="R217" s="61" cm="1">
        <f t="array" ref="R217">IFERROR(_xlfn.IFS('Budget Template Sheet'!$C$10="NOV",'Budget Template Sheet'!$K$168),0)</f>
        <v>0</v>
      </c>
      <c r="S217" s="61" cm="1">
        <f t="array" ref="S217">IFERROR(_xlfn.IFS('Budget Template Sheet'!$C$10="DEC",'Budget Template Sheet'!$K$168),0)</f>
        <v>0</v>
      </c>
      <c r="T217" s="61">
        <f t="shared" si="4"/>
        <v>0</v>
      </c>
    </row>
    <row r="218" spans="1:20" x14ac:dyDescent="0.25">
      <c r="A218" s="60" t="s">
        <v>81</v>
      </c>
      <c r="B218" s="63">
        <v>1</v>
      </c>
      <c r="C218" s="77">
        <f>'Budget Template Sheet'!A169</f>
        <v>8909</v>
      </c>
      <c r="D218" s="63">
        <f>'Budget Template Sheet'!$M$10</f>
        <v>0</v>
      </c>
      <c r="E218" s="128" t="s">
        <v>82</v>
      </c>
      <c r="F218" s="60" t="str">
        <f>VLOOKUP(C218,Accounts!A:B,2,FALSE)</f>
        <v>Individual Assistance-Transportation</v>
      </c>
      <c r="G218" s="76">
        <f>'Budget Template Sheet'!$C$5</f>
        <v>0</v>
      </c>
      <c r="H218" s="61" cm="1">
        <f t="array" ref="H218">IFERROR(_xlfn.IFS('Budget Template Sheet'!$C$10="JAN",'Budget Template Sheet'!$K$169),0)</f>
        <v>0</v>
      </c>
      <c r="I218" s="61" cm="1">
        <f t="array" ref="I218">IFERROR(_xlfn.IFS('Budget Template Sheet'!$C$10="FEB",'Budget Template Sheet'!$K$169),0)</f>
        <v>0</v>
      </c>
      <c r="J218" s="61" cm="1">
        <f t="array" ref="J218">IFERROR(_xlfn.IFS('Budget Template Sheet'!$C$10="MAR",'Budget Template Sheet'!$K$169),0)</f>
        <v>0</v>
      </c>
      <c r="K218" s="61" cm="1">
        <f t="array" ref="K218">IFERROR(_xlfn.IFS('Budget Template Sheet'!$C$10="APR",'Budget Template Sheet'!$K$169),0)</f>
        <v>0</v>
      </c>
      <c r="L218" s="61" cm="1">
        <f t="array" ref="L218">IFERROR(_xlfn.IFS('Budget Template Sheet'!$C$10="MAY",'Budget Template Sheet'!$K$169),0)</f>
        <v>0</v>
      </c>
      <c r="M218" s="61" cm="1">
        <f t="array" ref="M218">IFERROR(_xlfn.IFS('Budget Template Sheet'!$C$10="JUN",'Budget Template Sheet'!$K$169),0)</f>
        <v>0</v>
      </c>
      <c r="N218" s="61" cm="1">
        <f t="array" ref="N218">IFERROR(_xlfn.IFS('Budget Template Sheet'!$C$10="JUL",'Budget Template Sheet'!$K$169),0)</f>
        <v>0</v>
      </c>
      <c r="O218" s="61" cm="1">
        <f t="array" ref="O218">IFERROR(_xlfn.IFS('Budget Template Sheet'!$C$10="AUG",'Budget Template Sheet'!$K$169),0)</f>
        <v>0</v>
      </c>
      <c r="P218" s="61" cm="1">
        <f t="array" ref="P218">IFERROR(_xlfn.IFS('Budget Template Sheet'!$C$10="SEP",'Budget Template Sheet'!$K$169),0)</f>
        <v>0</v>
      </c>
      <c r="Q218" s="61" cm="1">
        <f t="array" ref="Q218">IFERROR(_xlfn.IFS('Budget Template Sheet'!$C$10="OCT",'Budget Template Sheet'!$K$169),0)</f>
        <v>0</v>
      </c>
      <c r="R218" s="61" cm="1">
        <f t="array" ref="R218">IFERROR(_xlfn.IFS('Budget Template Sheet'!$C$10="NOV",'Budget Template Sheet'!$K$169),0)</f>
        <v>0</v>
      </c>
      <c r="S218" s="61" cm="1">
        <f t="array" ref="S218">IFERROR(_xlfn.IFS('Budget Template Sheet'!$C$10="DEC",'Budget Template Sheet'!$K$169),0)</f>
        <v>0</v>
      </c>
      <c r="T218" s="61">
        <f t="shared" si="4"/>
        <v>0</v>
      </c>
    </row>
    <row r="219" spans="1:20" x14ac:dyDescent="0.25">
      <c r="A219" s="60" t="s">
        <v>81</v>
      </c>
      <c r="B219" s="63">
        <v>1</v>
      </c>
      <c r="C219" s="77">
        <f>'Budget Template Sheet'!A170</f>
        <v>8910</v>
      </c>
      <c r="D219" s="63">
        <f>'Budget Template Sheet'!$M$10</f>
        <v>0</v>
      </c>
      <c r="E219" s="128" t="s">
        <v>82</v>
      </c>
      <c r="F219" s="60" t="str">
        <f>VLOOKUP(C219,Accounts!A:B,2,FALSE)</f>
        <v>Individual Assistance-Camperships</v>
      </c>
      <c r="G219" s="76">
        <f>'Budget Template Sheet'!$C$5</f>
        <v>0</v>
      </c>
      <c r="H219" s="61" cm="1">
        <f t="array" ref="H219">IFERROR(_xlfn.IFS('Budget Template Sheet'!$C$10="JAN",'Budget Template Sheet'!$K$170),0)</f>
        <v>0</v>
      </c>
      <c r="I219" s="61" cm="1">
        <f t="array" ref="I219">IFERROR(_xlfn.IFS('Budget Template Sheet'!$C$10="FEB",'Budget Template Sheet'!$K$170),0)</f>
        <v>0</v>
      </c>
      <c r="J219" s="61" cm="1">
        <f t="array" ref="J219">IFERROR(_xlfn.IFS('Budget Template Sheet'!$C$10="MAR",'Budget Template Sheet'!$K$170),0)</f>
        <v>0</v>
      </c>
      <c r="K219" s="61" cm="1">
        <f t="array" ref="K219">IFERROR(_xlfn.IFS('Budget Template Sheet'!$C$10="APR",'Budget Template Sheet'!$K$170),0)</f>
        <v>0</v>
      </c>
      <c r="L219" s="61" cm="1">
        <f t="array" ref="L219">IFERROR(_xlfn.IFS('Budget Template Sheet'!$C$10="MAY",'Budget Template Sheet'!$K$170),0)</f>
        <v>0</v>
      </c>
      <c r="M219" s="61" cm="1">
        <f t="array" ref="M219">IFERROR(_xlfn.IFS('Budget Template Sheet'!$C$10="JUN",'Budget Template Sheet'!$K$170),0)</f>
        <v>0</v>
      </c>
      <c r="N219" s="61" cm="1">
        <f t="array" ref="N219">IFERROR(_xlfn.IFS('Budget Template Sheet'!$C$10="JUL",'Budget Template Sheet'!$K$170),0)</f>
        <v>0</v>
      </c>
      <c r="O219" s="61" cm="1">
        <f t="array" ref="O219">IFERROR(_xlfn.IFS('Budget Template Sheet'!$C$10="AUG",'Budget Template Sheet'!$K$170),0)</f>
        <v>0</v>
      </c>
      <c r="P219" s="61" cm="1">
        <f t="array" ref="P219">IFERROR(_xlfn.IFS('Budget Template Sheet'!$C$10="SEP",'Budget Template Sheet'!$K$170),0)</f>
        <v>0</v>
      </c>
      <c r="Q219" s="61" cm="1">
        <f t="array" ref="Q219">IFERROR(_xlfn.IFS('Budget Template Sheet'!$C$10="OCT",'Budget Template Sheet'!$K$170),0)</f>
        <v>0</v>
      </c>
      <c r="R219" s="61" cm="1">
        <f t="array" ref="R219">IFERROR(_xlfn.IFS('Budget Template Sheet'!$C$10="NOV",'Budget Template Sheet'!$K$170),0)</f>
        <v>0</v>
      </c>
      <c r="S219" s="61" cm="1">
        <f t="array" ref="S219">IFERROR(_xlfn.IFS('Budget Template Sheet'!$C$10="DEC",'Budget Template Sheet'!$K$170),0)</f>
        <v>0</v>
      </c>
      <c r="T219" s="61">
        <f t="shared" si="4"/>
        <v>0</v>
      </c>
    </row>
    <row r="220" spans="1:20" x14ac:dyDescent="0.25">
      <c r="A220" s="60" t="s">
        <v>81</v>
      </c>
      <c r="B220" s="63">
        <v>1</v>
      </c>
      <c r="C220" s="77">
        <f>'Budget Template Sheet'!A171</f>
        <v>9151</v>
      </c>
      <c r="D220" s="63">
        <f>'Budget Template Sheet'!$M$10</f>
        <v>0</v>
      </c>
      <c r="E220" s="128" t="s">
        <v>82</v>
      </c>
      <c r="F220" s="60" t="str">
        <f>VLOOKUP(C220,Accounts!A:B,2,FALSE)</f>
        <v>Recognitions--Staff</v>
      </c>
      <c r="G220" s="76">
        <f>'Budget Template Sheet'!$C$5</f>
        <v>0</v>
      </c>
      <c r="H220" s="61" cm="1">
        <f t="array" ref="H220">IFERROR(_xlfn.IFS('Budget Template Sheet'!$C$10="JAN",'Budget Template Sheet'!$K$171),0)</f>
        <v>0</v>
      </c>
      <c r="I220" s="61" cm="1">
        <f t="array" ref="I220">IFERROR(_xlfn.IFS('Budget Template Sheet'!$C$10="FEB",'Budget Template Sheet'!$K$171),0)</f>
        <v>0</v>
      </c>
      <c r="J220" s="61" cm="1">
        <f t="array" ref="J220">IFERROR(_xlfn.IFS('Budget Template Sheet'!$C$10="MAR",'Budget Template Sheet'!$K$171),0)</f>
        <v>0</v>
      </c>
      <c r="K220" s="61" cm="1">
        <f t="array" ref="K220">IFERROR(_xlfn.IFS('Budget Template Sheet'!$C$10="APR",'Budget Template Sheet'!$K$171),0)</f>
        <v>0</v>
      </c>
      <c r="L220" s="61" cm="1">
        <f t="array" ref="L220">IFERROR(_xlfn.IFS('Budget Template Sheet'!$C$10="MAY",'Budget Template Sheet'!$K$171),0)</f>
        <v>0</v>
      </c>
      <c r="M220" s="61" cm="1">
        <f t="array" ref="M220">IFERROR(_xlfn.IFS('Budget Template Sheet'!$C$10="JUN",'Budget Template Sheet'!$K$171),0)</f>
        <v>0</v>
      </c>
      <c r="N220" s="61" cm="1">
        <f t="array" ref="N220">IFERROR(_xlfn.IFS('Budget Template Sheet'!$C$10="JUL",'Budget Template Sheet'!$K$171),0)</f>
        <v>0</v>
      </c>
      <c r="O220" s="61" cm="1">
        <f t="array" ref="O220">IFERROR(_xlfn.IFS('Budget Template Sheet'!$C$10="AUG",'Budget Template Sheet'!$K$171),0)</f>
        <v>0</v>
      </c>
      <c r="P220" s="61" cm="1">
        <f t="array" ref="P220">IFERROR(_xlfn.IFS('Budget Template Sheet'!$C$10="SEP",'Budget Template Sheet'!$K$171),0)</f>
        <v>0</v>
      </c>
      <c r="Q220" s="61" cm="1">
        <f t="array" ref="Q220">IFERROR(_xlfn.IFS('Budget Template Sheet'!$C$10="OCT",'Budget Template Sheet'!$K$171),0)</f>
        <v>0</v>
      </c>
      <c r="R220" s="61" cm="1">
        <f t="array" ref="R220">IFERROR(_xlfn.IFS('Budget Template Sheet'!$C$10="NOV",'Budget Template Sheet'!$K$171),0)</f>
        <v>0</v>
      </c>
      <c r="S220" s="61" cm="1">
        <f t="array" ref="S220">IFERROR(_xlfn.IFS('Budget Template Sheet'!$C$10="DEC",'Budget Template Sheet'!$K$171),0)</f>
        <v>0</v>
      </c>
      <c r="T220" s="61">
        <f t="shared" si="4"/>
        <v>0</v>
      </c>
    </row>
    <row r="221" spans="1:20" x14ac:dyDescent="0.25">
      <c r="A221" s="60" t="s">
        <v>81</v>
      </c>
      <c r="B221" s="63">
        <v>1</v>
      </c>
      <c r="C221" s="77">
        <f>'Budget Template Sheet'!A172</f>
        <v>9152</v>
      </c>
      <c r="D221" s="63">
        <f>'Budget Template Sheet'!$M$10</f>
        <v>0</v>
      </c>
      <c r="E221" s="128" t="s">
        <v>82</v>
      </c>
      <c r="F221" s="60" t="str">
        <f>VLOOKUP(C221,Accounts!A:B,2,FALSE)</f>
        <v>Recognitions--Volunteers</v>
      </c>
      <c r="G221" s="76">
        <f>'Budget Template Sheet'!$C$5</f>
        <v>0</v>
      </c>
      <c r="H221" s="61" cm="1">
        <f t="array" ref="H221">IFERROR(_xlfn.IFS('Budget Template Sheet'!$C$10="JAN",'Budget Template Sheet'!$K$172),0)</f>
        <v>0</v>
      </c>
      <c r="I221" s="61" cm="1">
        <f t="array" ref="I221">IFERROR(_xlfn.IFS('Budget Template Sheet'!$C$10="FEB",'Budget Template Sheet'!$K$172),0)</f>
        <v>0</v>
      </c>
      <c r="J221" s="61" cm="1">
        <f t="array" ref="J221">IFERROR(_xlfn.IFS('Budget Template Sheet'!$C$10="MAR",'Budget Template Sheet'!$K$172),0)</f>
        <v>0</v>
      </c>
      <c r="K221" s="61" cm="1">
        <f t="array" ref="K221">IFERROR(_xlfn.IFS('Budget Template Sheet'!$C$10="APR",'Budget Template Sheet'!$K$172),0)</f>
        <v>0</v>
      </c>
      <c r="L221" s="61" cm="1">
        <f t="array" ref="L221">IFERROR(_xlfn.IFS('Budget Template Sheet'!$C$10="MAY",'Budget Template Sheet'!$K$172),0)</f>
        <v>0</v>
      </c>
      <c r="M221" s="61" cm="1">
        <f t="array" ref="M221">IFERROR(_xlfn.IFS('Budget Template Sheet'!$C$10="JUN",'Budget Template Sheet'!$K$172),0)</f>
        <v>0</v>
      </c>
      <c r="N221" s="61" cm="1">
        <f t="array" ref="N221">IFERROR(_xlfn.IFS('Budget Template Sheet'!$C$10="JUL",'Budget Template Sheet'!$K$172),0)</f>
        <v>0</v>
      </c>
      <c r="O221" s="61" cm="1">
        <f t="array" ref="O221">IFERROR(_xlfn.IFS('Budget Template Sheet'!$C$10="AUG",'Budget Template Sheet'!$K$172),0)</f>
        <v>0</v>
      </c>
      <c r="P221" s="61" cm="1">
        <f t="array" ref="P221">IFERROR(_xlfn.IFS('Budget Template Sheet'!$C$10="SEP",'Budget Template Sheet'!$K$172),0)</f>
        <v>0</v>
      </c>
      <c r="Q221" s="61" cm="1">
        <f t="array" ref="Q221">IFERROR(_xlfn.IFS('Budget Template Sheet'!$C$10="OCT",'Budget Template Sheet'!$K$172),0)</f>
        <v>0</v>
      </c>
      <c r="R221" s="61" cm="1">
        <f t="array" ref="R221">IFERROR(_xlfn.IFS('Budget Template Sheet'!$C$10="NOV",'Budget Template Sheet'!$K$172),0)</f>
        <v>0</v>
      </c>
      <c r="S221" s="61" cm="1">
        <f t="array" ref="S221">IFERROR(_xlfn.IFS('Budget Template Sheet'!$C$10="DEC",'Budget Template Sheet'!$K$172),0)</f>
        <v>0</v>
      </c>
      <c r="T221" s="61">
        <f t="shared" si="4"/>
        <v>0</v>
      </c>
    </row>
    <row r="222" spans="1:20" x14ac:dyDescent="0.25">
      <c r="A222" s="60" t="s">
        <v>81</v>
      </c>
      <c r="B222" s="63">
        <v>1</v>
      </c>
      <c r="C222" s="77">
        <f>'Budget Template Sheet'!A173</f>
        <v>9153</v>
      </c>
      <c r="D222" s="63">
        <f>'Budget Template Sheet'!$M$10</f>
        <v>0</v>
      </c>
      <c r="E222" s="128" t="s">
        <v>82</v>
      </c>
      <c r="F222" s="60" t="str">
        <f>VLOOKUP(C222,Accounts!A:B,2,FALSE)</f>
        <v>Recognitions--Youth</v>
      </c>
      <c r="G222" s="76">
        <f>'Budget Template Sheet'!$C$5</f>
        <v>0</v>
      </c>
      <c r="H222" s="61" cm="1">
        <f t="array" ref="H222">IFERROR(_xlfn.IFS('Budget Template Sheet'!$C$10="JAN",'Budget Template Sheet'!$K$173),0)</f>
        <v>0</v>
      </c>
      <c r="I222" s="61" cm="1">
        <f t="array" ref="I222">IFERROR(_xlfn.IFS('Budget Template Sheet'!$C$10="FEB",'Budget Template Sheet'!$K$173),0)</f>
        <v>0</v>
      </c>
      <c r="J222" s="61" cm="1">
        <f t="array" ref="J222">IFERROR(_xlfn.IFS('Budget Template Sheet'!$C$10="MAR",'Budget Template Sheet'!$K$173),0)</f>
        <v>0</v>
      </c>
      <c r="K222" s="61" cm="1">
        <f t="array" ref="K222">IFERROR(_xlfn.IFS('Budget Template Sheet'!$C$10="APR",'Budget Template Sheet'!$K$173),0)</f>
        <v>0</v>
      </c>
      <c r="L222" s="61" cm="1">
        <f t="array" ref="L222">IFERROR(_xlfn.IFS('Budget Template Sheet'!$C$10="MAY",'Budget Template Sheet'!$K$173),0)</f>
        <v>0</v>
      </c>
      <c r="M222" s="61" cm="1">
        <f t="array" ref="M222">IFERROR(_xlfn.IFS('Budget Template Sheet'!$C$10="JUN",'Budget Template Sheet'!$K$173),0)</f>
        <v>0</v>
      </c>
      <c r="N222" s="61" cm="1">
        <f t="array" ref="N222">IFERROR(_xlfn.IFS('Budget Template Sheet'!$C$10="JUL",'Budget Template Sheet'!$K$173),0)</f>
        <v>0</v>
      </c>
      <c r="O222" s="61" cm="1">
        <f t="array" ref="O222">IFERROR(_xlfn.IFS('Budget Template Sheet'!$C$10="AUG",'Budget Template Sheet'!$K$173),0)</f>
        <v>0</v>
      </c>
      <c r="P222" s="61" cm="1">
        <f t="array" ref="P222">IFERROR(_xlfn.IFS('Budget Template Sheet'!$C$10="SEP",'Budget Template Sheet'!$K$173),0)</f>
        <v>0</v>
      </c>
      <c r="Q222" s="61" cm="1">
        <f t="array" ref="Q222">IFERROR(_xlfn.IFS('Budget Template Sheet'!$C$10="OCT",'Budget Template Sheet'!$K$173),0)</f>
        <v>0</v>
      </c>
      <c r="R222" s="61" cm="1">
        <f t="array" ref="R222">IFERROR(_xlfn.IFS('Budget Template Sheet'!$C$10="NOV",'Budget Template Sheet'!$K$173),0)</f>
        <v>0</v>
      </c>
      <c r="S222" s="61" cm="1">
        <f t="array" ref="S222">IFERROR(_xlfn.IFS('Budget Template Sheet'!$C$10="DEC",'Budget Template Sheet'!$K$173),0)</f>
        <v>0</v>
      </c>
      <c r="T222" s="61">
        <f t="shared" si="4"/>
        <v>0</v>
      </c>
    </row>
    <row r="223" spans="1:20" x14ac:dyDescent="0.25">
      <c r="A223" s="60" t="s">
        <v>81</v>
      </c>
      <c r="B223" s="63">
        <v>1</v>
      </c>
      <c r="C223" s="77">
        <f>'Budget Template Sheet'!A174</f>
        <v>9154</v>
      </c>
      <c r="D223" s="63">
        <f>'Budget Template Sheet'!$M$10</f>
        <v>0</v>
      </c>
      <c r="E223" s="128" t="s">
        <v>82</v>
      </c>
      <c r="F223" s="60" t="str">
        <f>VLOOKUP(C223,Accounts!A:B,2,FALSE)</f>
        <v>Recognitions--Fundraising</v>
      </c>
      <c r="G223" s="76">
        <f>'Budget Template Sheet'!$C$5</f>
        <v>0</v>
      </c>
      <c r="H223" s="61" cm="1">
        <f t="array" ref="H223">IFERROR(_xlfn.IFS('Budget Template Sheet'!$C$10="JAN",'Budget Template Sheet'!$K$174),0)</f>
        <v>0</v>
      </c>
      <c r="I223" s="61" cm="1">
        <f t="array" ref="I223">IFERROR(_xlfn.IFS('Budget Template Sheet'!$C$10="FEB",'Budget Template Sheet'!$K$174),0)</f>
        <v>0</v>
      </c>
      <c r="J223" s="61" cm="1">
        <f t="array" ref="J223">IFERROR(_xlfn.IFS('Budget Template Sheet'!$C$10="MAR",'Budget Template Sheet'!$K$174),0)</f>
        <v>0</v>
      </c>
      <c r="K223" s="61" cm="1">
        <f t="array" ref="K223">IFERROR(_xlfn.IFS('Budget Template Sheet'!$C$10="APR",'Budget Template Sheet'!$K$174),0)</f>
        <v>0</v>
      </c>
      <c r="L223" s="61" cm="1">
        <f t="array" ref="L223">IFERROR(_xlfn.IFS('Budget Template Sheet'!$C$10="MAY",'Budget Template Sheet'!$K$174),0)</f>
        <v>0</v>
      </c>
      <c r="M223" s="61" cm="1">
        <f t="array" ref="M223">IFERROR(_xlfn.IFS('Budget Template Sheet'!$C$10="JUN",'Budget Template Sheet'!$K$174),0)</f>
        <v>0</v>
      </c>
      <c r="N223" s="61" cm="1">
        <f t="array" ref="N223">IFERROR(_xlfn.IFS('Budget Template Sheet'!$C$10="JUL",'Budget Template Sheet'!$K$174),0)</f>
        <v>0</v>
      </c>
      <c r="O223" s="61" cm="1">
        <f t="array" ref="O223">IFERROR(_xlfn.IFS('Budget Template Sheet'!$C$10="AUG",'Budget Template Sheet'!$K$174),0)</f>
        <v>0</v>
      </c>
      <c r="P223" s="61" cm="1">
        <f t="array" ref="P223">IFERROR(_xlfn.IFS('Budget Template Sheet'!$C$10="SEP",'Budget Template Sheet'!$K$174),0)</f>
        <v>0</v>
      </c>
      <c r="Q223" s="61" cm="1">
        <f t="array" ref="Q223">IFERROR(_xlfn.IFS('Budget Template Sheet'!$C$10="OCT",'Budget Template Sheet'!$K$174),0)</f>
        <v>0</v>
      </c>
      <c r="R223" s="61" cm="1">
        <f t="array" ref="R223">IFERROR(_xlfn.IFS('Budget Template Sheet'!$C$10="NOV",'Budget Template Sheet'!$K$174),0)</f>
        <v>0</v>
      </c>
      <c r="S223" s="61" cm="1">
        <f t="array" ref="S223">IFERROR(_xlfn.IFS('Budget Template Sheet'!$C$10="DEC",'Budget Template Sheet'!$K$174),0)</f>
        <v>0</v>
      </c>
      <c r="T223" s="61">
        <f t="shared" si="4"/>
        <v>0</v>
      </c>
    </row>
    <row r="224" spans="1:20" x14ac:dyDescent="0.25">
      <c r="A224" s="60" t="s">
        <v>81</v>
      </c>
      <c r="B224" s="63">
        <v>1</v>
      </c>
      <c r="C224" s="77">
        <f>'Budget Template Sheet'!A175</f>
        <v>9155</v>
      </c>
      <c r="D224" s="63">
        <f>'Budget Template Sheet'!$M$10</f>
        <v>0</v>
      </c>
      <c r="E224" s="128" t="s">
        <v>82</v>
      </c>
      <c r="F224" s="60" t="str">
        <f>VLOOKUP(C224,Accounts!A:B,2,FALSE)</f>
        <v>Recognitions--Units</v>
      </c>
      <c r="G224" s="76">
        <f>'Budget Template Sheet'!$C$5</f>
        <v>0</v>
      </c>
      <c r="H224" s="61" cm="1">
        <f t="array" ref="H224">IFERROR(_xlfn.IFS('Budget Template Sheet'!$C$10="JAN",'Budget Template Sheet'!$K$175),0)</f>
        <v>0</v>
      </c>
      <c r="I224" s="61" cm="1">
        <f t="array" ref="I224">IFERROR(_xlfn.IFS('Budget Template Sheet'!$C$10="FEB",'Budget Template Sheet'!$K$175),0)</f>
        <v>0</v>
      </c>
      <c r="J224" s="61" cm="1">
        <f t="array" ref="J224">IFERROR(_xlfn.IFS('Budget Template Sheet'!$C$10="MAR",'Budget Template Sheet'!$K$175),0)</f>
        <v>0</v>
      </c>
      <c r="K224" s="61" cm="1">
        <f t="array" ref="K224">IFERROR(_xlfn.IFS('Budget Template Sheet'!$C$10="APR",'Budget Template Sheet'!$K$175),0)</f>
        <v>0</v>
      </c>
      <c r="L224" s="61" cm="1">
        <f t="array" ref="L224">IFERROR(_xlfn.IFS('Budget Template Sheet'!$C$10="MAY",'Budget Template Sheet'!$K$175),0)</f>
        <v>0</v>
      </c>
      <c r="M224" s="61" cm="1">
        <f t="array" ref="M224">IFERROR(_xlfn.IFS('Budget Template Sheet'!$C$10="JUN",'Budget Template Sheet'!$K$175),0)</f>
        <v>0</v>
      </c>
      <c r="N224" s="61" cm="1">
        <f t="array" ref="N224">IFERROR(_xlfn.IFS('Budget Template Sheet'!$C$10="JUL",'Budget Template Sheet'!$K$175),0)</f>
        <v>0</v>
      </c>
      <c r="O224" s="61" cm="1">
        <f t="array" ref="O224">IFERROR(_xlfn.IFS('Budget Template Sheet'!$C$10="AUG",'Budget Template Sheet'!$K$175),0)</f>
        <v>0</v>
      </c>
      <c r="P224" s="61" cm="1">
        <f t="array" ref="P224">IFERROR(_xlfn.IFS('Budget Template Sheet'!$C$10="SEP",'Budget Template Sheet'!$K$175),0)</f>
        <v>0</v>
      </c>
      <c r="Q224" s="61" cm="1">
        <f t="array" ref="Q224">IFERROR(_xlfn.IFS('Budget Template Sheet'!$C$10="OCT",'Budget Template Sheet'!$K$175),0)</f>
        <v>0</v>
      </c>
      <c r="R224" s="61" cm="1">
        <f t="array" ref="R224">IFERROR(_xlfn.IFS('Budget Template Sheet'!$C$10="NOV",'Budget Template Sheet'!$K$175),0)</f>
        <v>0</v>
      </c>
      <c r="S224" s="61" cm="1">
        <f t="array" ref="S224">IFERROR(_xlfn.IFS('Budget Template Sheet'!$C$10="DEC",'Budget Template Sheet'!$K$175),0)</f>
        <v>0</v>
      </c>
      <c r="T224" s="61">
        <f t="shared" si="4"/>
        <v>0</v>
      </c>
    </row>
    <row r="225" spans="1:20" x14ac:dyDescent="0.25">
      <c r="A225" s="60" t="s">
        <v>81</v>
      </c>
      <c r="B225" s="63">
        <v>1</v>
      </c>
      <c r="C225" s="77">
        <f>'Budget Template Sheet'!A176</f>
        <v>9156</v>
      </c>
      <c r="D225" s="63">
        <f>'Budget Template Sheet'!$M$10</f>
        <v>0</v>
      </c>
      <c r="E225" s="128" t="s">
        <v>82</v>
      </c>
      <c r="F225" s="60" t="str">
        <f>VLOOKUP(C225,Accounts!A:B,2,FALSE)</f>
        <v>Recognitions--Others</v>
      </c>
      <c r="G225" s="76">
        <f>'Budget Template Sheet'!$C$5</f>
        <v>0</v>
      </c>
      <c r="H225" s="61" cm="1">
        <f t="array" ref="H225">IFERROR(_xlfn.IFS('Budget Template Sheet'!$C$10="JAN",'Budget Template Sheet'!$K$176),0)</f>
        <v>0</v>
      </c>
      <c r="I225" s="61" cm="1">
        <f t="array" ref="I225">IFERROR(_xlfn.IFS('Budget Template Sheet'!$C$10="FEB",'Budget Template Sheet'!$K$176),0)</f>
        <v>0</v>
      </c>
      <c r="J225" s="61" cm="1">
        <f t="array" ref="J225">IFERROR(_xlfn.IFS('Budget Template Sheet'!$C$10="MAR",'Budget Template Sheet'!$K$176),0)</f>
        <v>0</v>
      </c>
      <c r="K225" s="61" cm="1">
        <f t="array" ref="K225">IFERROR(_xlfn.IFS('Budget Template Sheet'!$C$10="APR",'Budget Template Sheet'!$K$176),0)</f>
        <v>0</v>
      </c>
      <c r="L225" s="61" cm="1">
        <f t="array" ref="L225">IFERROR(_xlfn.IFS('Budget Template Sheet'!$C$10="MAY",'Budget Template Sheet'!$K$176),0)</f>
        <v>0</v>
      </c>
      <c r="M225" s="61" cm="1">
        <f t="array" ref="M225">IFERROR(_xlfn.IFS('Budget Template Sheet'!$C$10="JUN",'Budget Template Sheet'!$K$176),0)</f>
        <v>0</v>
      </c>
      <c r="N225" s="61" cm="1">
        <f t="array" ref="N225">IFERROR(_xlfn.IFS('Budget Template Sheet'!$C$10="JUL",'Budget Template Sheet'!$K$176),0)</f>
        <v>0</v>
      </c>
      <c r="O225" s="61" cm="1">
        <f t="array" ref="O225">IFERROR(_xlfn.IFS('Budget Template Sheet'!$C$10="AUG",'Budget Template Sheet'!$K$176),0)</f>
        <v>0</v>
      </c>
      <c r="P225" s="61" cm="1">
        <f t="array" ref="P225">IFERROR(_xlfn.IFS('Budget Template Sheet'!$C$10="SEP",'Budget Template Sheet'!$K$176),0)</f>
        <v>0</v>
      </c>
      <c r="Q225" s="61" cm="1">
        <f t="array" ref="Q225">IFERROR(_xlfn.IFS('Budget Template Sheet'!$C$10="OCT",'Budget Template Sheet'!$K$176),0)</f>
        <v>0</v>
      </c>
      <c r="R225" s="61" cm="1">
        <f t="array" ref="R225">IFERROR(_xlfn.IFS('Budget Template Sheet'!$C$10="NOV",'Budget Template Sheet'!$K$176),0)</f>
        <v>0</v>
      </c>
      <c r="S225" s="61" cm="1">
        <f t="array" ref="S225">IFERROR(_xlfn.IFS('Budget Template Sheet'!$C$10="DEC",'Budget Template Sheet'!$K$176),0)</f>
        <v>0</v>
      </c>
      <c r="T225" s="61">
        <f t="shared" si="4"/>
        <v>0</v>
      </c>
    </row>
    <row r="226" spans="1:20" x14ac:dyDescent="0.25">
      <c r="A226" s="60" t="s">
        <v>81</v>
      </c>
      <c r="B226" s="63">
        <v>1</v>
      </c>
      <c r="C226" s="77">
        <f>'Budget Template Sheet'!A177</f>
        <v>9305</v>
      </c>
      <c r="D226" s="63">
        <f>'Budget Template Sheet'!$M$10</f>
        <v>0</v>
      </c>
      <c r="E226" s="128" t="s">
        <v>82</v>
      </c>
      <c r="F226" s="60" t="str">
        <f>VLOOKUP(C226,Accounts!A:B,2,FALSE)</f>
        <v>Insurance-Building &amp; Contents</v>
      </c>
      <c r="G226" s="76">
        <f>'Budget Template Sheet'!$C$5</f>
        <v>0</v>
      </c>
      <c r="H226" s="61" cm="1">
        <f t="array" ref="H226">IFERROR(_xlfn.IFS('Budget Template Sheet'!$C$10="JAN",'Budget Template Sheet'!$K$177),0)</f>
        <v>0</v>
      </c>
      <c r="I226" s="61" cm="1">
        <f t="array" ref="I226">IFERROR(_xlfn.IFS('Budget Template Sheet'!$C$10="FEB",'Budget Template Sheet'!$K$177),0)</f>
        <v>0</v>
      </c>
      <c r="J226" s="61" cm="1">
        <f t="array" ref="J226">IFERROR(_xlfn.IFS('Budget Template Sheet'!$C$10="MAR",'Budget Template Sheet'!$K$177),0)</f>
        <v>0</v>
      </c>
      <c r="K226" s="61" cm="1">
        <f t="array" ref="K226">IFERROR(_xlfn.IFS('Budget Template Sheet'!$C$10="APR",'Budget Template Sheet'!$K$177),0)</f>
        <v>0</v>
      </c>
      <c r="L226" s="61" cm="1">
        <f t="array" ref="L226">IFERROR(_xlfn.IFS('Budget Template Sheet'!$C$10="MAY",'Budget Template Sheet'!$K$177),0)</f>
        <v>0</v>
      </c>
      <c r="M226" s="61" cm="1">
        <f t="array" ref="M226">IFERROR(_xlfn.IFS('Budget Template Sheet'!$C$10="JUN",'Budget Template Sheet'!$K$177),0)</f>
        <v>0</v>
      </c>
      <c r="N226" s="61" cm="1">
        <f t="array" ref="N226">IFERROR(_xlfn.IFS('Budget Template Sheet'!$C$10="JUL",'Budget Template Sheet'!$K$177),0)</f>
        <v>0</v>
      </c>
      <c r="O226" s="61" cm="1">
        <f t="array" ref="O226">IFERROR(_xlfn.IFS('Budget Template Sheet'!$C$10="AUG",'Budget Template Sheet'!$K$177),0)</f>
        <v>0</v>
      </c>
      <c r="P226" s="61" cm="1">
        <f t="array" ref="P226">IFERROR(_xlfn.IFS('Budget Template Sheet'!$C$10="SEP",'Budget Template Sheet'!$K$177),0)</f>
        <v>0</v>
      </c>
      <c r="Q226" s="61" cm="1">
        <f t="array" ref="Q226">IFERROR(_xlfn.IFS('Budget Template Sheet'!$C$10="OCT",'Budget Template Sheet'!$K$177),0)</f>
        <v>0</v>
      </c>
      <c r="R226" s="61" cm="1">
        <f t="array" ref="R226">IFERROR(_xlfn.IFS('Budget Template Sheet'!$C$10="NOV",'Budget Template Sheet'!$K$177),0)</f>
        <v>0</v>
      </c>
      <c r="S226" s="61" cm="1">
        <f t="array" ref="S226">IFERROR(_xlfn.IFS('Budget Template Sheet'!$C$10="DEC",'Budget Template Sheet'!$K$177),0)</f>
        <v>0</v>
      </c>
      <c r="T226" s="61">
        <f t="shared" si="4"/>
        <v>0</v>
      </c>
    </row>
    <row r="227" spans="1:20" x14ac:dyDescent="0.25">
      <c r="A227" s="60" t="s">
        <v>81</v>
      </c>
      <c r="B227" s="63">
        <v>1</v>
      </c>
      <c r="C227" s="77">
        <f>'Budget Template Sheet'!A178</f>
        <v>9306</v>
      </c>
      <c r="D227" s="63">
        <f>'Budget Template Sheet'!$M$10</f>
        <v>0</v>
      </c>
      <c r="E227" s="128" t="s">
        <v>82</v>
      </c>
      <c r="F227" s="60" t="str">
        <f>VLOOKUP(C227,Accounts!A:B,2,FALSE)</f>
        <v>Insurance--Property Floater</v>
      </c>
      <c r="G227" s="76">
        <f>'Budget Template Sheet'!$C$5</f>
        <v>0</v>
      </c>
      <c r="H227" s="61" cm="1">
        <f t="array" ref="H227">IFERROR(_xlfn.IFS('Budget Template Sheet'!$C$10="JAN",'Budget Template Sheet'!$K$178),0)</f>
        <v>0</v>
      </c>
      <c r="I227" s="61" cm="1">
        <f t="array" ref="I227">IFERROR(_xlfn.IFS('Budget Template Sheet'!$C$10="FEB",'Budget Template Sheet'!$K$178),0)</f>
        <v>0</v>
      </c>
      <c r="J227" s="61" cm="1">
        <f t="array" ref="J227">IFERROR(_xlfn.IFS('Budget Template Sheet'!$C$10="MAR",'Budget Template Sheet'!$K$178),0)</f>
        <v>0</v>
      </c>
      <c r="K227" s="61" cm="1">
        <f t="array" ref="K227">IFERROR(_xlfn.IFS('Budget Template Sheet'!$C$10="APR",'Budget Template Sheet'!$K$178),0)</f>
        <v>0</v>
      </c>
      <c r="L227" s="61" cm="1">
        <f t="array" ref="L227">IFERROR(_xlfn.IFS('Budget Template Sheet'!$C$10="MAY",'Budget Template Sheet'!$K$178),0)</f>
        <v>0</v>
      </c>
      <c r="M227" s="61" cm="1">
        <f t="array" ref="M227">IFERROR(_xlfn.IFS('Budget Template Sheet'!$C$10="JUN",'Budget Template Sheet'!$K$178),0)</f>
        <v>0</v>
      </c>
      <c r="N227" s="61" cm="1">
        <f t="array" ref="N227">IFERROR(_xlfn.IFS('Budget Template Sheet'!$C$10="JUL",'Budget Template Sheet'!$K$178),0)</f>
        <v>0</v>
      </c>
      <c r="O227" s="61" cm="1">
        <f t="array" ref="O227">IFERROR(_xlfn.IFS('Budget Template Sheet'!$C$10="AUG",'Budget Template Sheet'!$K$178),0)</f>
        <v>0</v>
      </c>
      <c r="P227" s="61" cm="1">
        <f t="array" ref="P227">IFERROR(_xlfn.IFS('Budget Template Sheet'!$C$10="SEP",'Budget Template Sheet'!$K$178),0)</f>
        <v>0</v>
      </c>
      <c r="Q227" s="61" cm="1">
        <f t="array" ref="Q227">IFERROR(_xlfn.IFS('Budget Template Sheet'!$C$10="OCT",'Budget Template Sheet'!$K$178),0)</f>
        <v>0</v>
      </c>
      <c r="R227" s="61" cm="1">
        <f t="array" ref="R227">IFERROR(_xlfn.IFS('Budget Template Sheet'!$C$10="NOV",'Budget Template Sheet'!$K$178),0)</f>
        <v>0</v>
      </c>
      <c r="S227" s="61" cm="1">
        <f t="array" ref="S227">IFERROR(_xlfn.IFS('Budget Template Sheet'!$C$10="DEC",'Budget Template Sheet'!$K$178),0)</f>
        <v>0</v>
      </c>
      <c r="T227" s="61">
        <f t="shared" si="4"/>
        <v>0</v>
      </c>
    </row>
    <row r="228" spans="1:20" x14ac:dyDescent="0.25">
      <c r="A228" s="60" t="s">
        <v>81</v>
      </c>
      <c r="B228" s="63">
        <v>1</v>
      </c>
      <c r="C228" s="77">
        <f>'Budget Template Sheet'!A179</f>
        <v>9309</v>
      </c>
      <c r="D228" s="63">
        <f>'Budget Template Sheet'!$M$10</f>
        <v>0</v>
      </c>
      <c r="E228" s="128" t="s">
        <v>82</v>
      </c>
      <c r="F228" s="60" t="str">
        <f>VLOOKUP(C228,Accounts!A:B,2,FALSE)</f>
        <v>Insurance-Automobile</v>
      </c>
      <c r="G228" s="76">
        <f>'Budget Template Sheet'!$C$5</f>
        <v>0</v>
      </c>
      <c r="H228" s="61" cm="1">
        <f t="array" ref="H228">IFERROR(_xlfn.IFS('Budget Template Sheet'!$C$10="JAN",'Budget Template Sheet'!$K$179),0)</f>
        <v>0</v>
      </c>
      <c r="I228" s="61" cm="1">
        <f t="array" ref="I228">IFERROR(_xlfn.IFS('Budget Template Sheet'!$C$10="FEB",'Budget Template Sheet'!$K$179),0)</f>
        <v>0</v>
      </c>
      <c r="J228" s="61" cm="1">
        <f t="array" ref="J228">IFERROR(_xlfn.IFS('Budget Template Sheet'!$C$10="MAR",'Budget Template Sheet'!$K$179),0)</f>
        <v>0</v>
      </c>
      <c r="K228" s="61" cm="1">
        <f t="array" ref="K228">IFERROR(_xlfn.IFS('Budget Template Sheet'!$C$10="APR",'Budget Template Sheet'!$K$179),0)</f>
        <v>0</v>
      </c>
      <c r="L228" s="61" cm="1">
        <f t="array" ref="L228">IFERROR(_xlfn.IFS('Budget Template Sheet'!$C$10="MAY",'Budget Template Sheet'!$K$179),0)</f>
        <v>0</v>
      </c>
      <c r="M228" s="61" cm="1">
        <f t="array" ref="M228">IFERROR(_xlfn.IFS('Budget Template Sheet'!$C$10="JUN",'Budget Template Sheet'!$K$179),0)</f>
        <v>0</v>
      </c>
      <c r="N228" s="61" cm="1">
        <f t="array" ref="N228">IFERROR(_xlfn.IFS('Budget Template Sheet'!$C$10="JUL",'Budget Template Sheet'!$K$179),0)</f>
        <v>0</v>
      </c>
      <c r="O228" s="61" cm="1">
        <f t="array" ref="O228">IFERROR(_xlfn.IFS('Budget Template Sheet'!$C$10="AUG",'Budget Template Sheet'!$K$179),0)</f>
        <v>0</v>
      </c>
      <c r="P228" s="61" cm="1">
        <f t="array" ref="P228">IFERROR(_xlfn.IFS('Budget Template Sheet'!$C$10="SEP",'Budget Template Sheet'!$K$179),0)</f>
        <v>0</v>
      </c>
      <c r="Q228" s="61" cm="1">
        <f t="array" ref="Q228">IFERROR(_xlfn.IFS('Budget Template Sheet'!$C$10="OCT",'Budget Template Sheet'!$K$179),0)</f>
        <v>0</v>
      </c>
      <c r="R228" s="61" cm="1">
        <f t="array" ref="R228">IFERROR(_xlfn.IFS('Budget Template Sheet'!$C$10="NOV",'Budget Template Sheet'!$K$179),0)</f>
        <v>0</v>
      </c>
      <c r="S228" s="61" cm="1">
        <f t="array" ref="S228">IFERROR(_xlfn.IFS('Budget Template Sheet'!$C$10="DEC",'Budget Template Sheet'!$K$179),0)</f>
        <v>0</v>
      </c>
      <c r="T228" s="61">
        <f t="shared" si="4"/>
        <v>0</v>
      </c>
    </row>
    <row r="229" spans="1:20" x14ac:dyDescent="0.25">
      <c r="A229" s="60" t="s">
        <v>81</v>
      </c>
      <c r="B229" s="63">
        <v>1</v>
      </c>
      <c r="C229" s="77">
        <f>'Budget Template Sheet'!A180</f>
        <v>9313</v>
      </c>
      <c r="D229" s="63">
        <f>'Budget Template Sheet'!$M$10</f>
        <v>0</v>
      </c>
      <c r="E229" s="128" t="s">
        <v>82</v>
      </c>
      <c r="F229" s="60" t="str">
        <f>VLOOKUP(C229,Accounts!A:B,2,FALSE)</f>
        <v>Insurance--Fidelity Bond</v>
      </c>
      <c r="G229" s="76">
        <f>'Budget Template Sheet'!$C$5</f>
        <v>0</v>
      </c>
      <c r="H229" s="61" cm="1">
        <f t="array" ref="H229">IFERROR(_xlfn.IFS('Budget Template Sheet'!$C$10="JAN",'Budget Template Sheet'!$K$180),0)</f>
        <v>0</v>
      </c>
      <c r="I229" s="61" cm="1">
        <f t="array" ref="I229">IFERROR(_xlfn.IFS('Budget Template Sheet'!$C$10="FEB",'Budget Template Sheet'!$K$180),0)</f>
        <v>0</v>
      </c>
      <c r="J229" s="61" cm="1">
        <f t="array" ref="J229">IFERROR(_xlfn.IFS('Budget Template Sheet'!$C$10="MAR",'Budget Template Sheet'!$K$180),0)</f>
        <v>0</v>
      </c>
      <c r="K229" s="61" cm="1">
        <f t="array" ref="K229">IFERROR(_xlfn.IFS('Budget Template Sheet'!$C$10="APR",'Budget Template Sheet'!$K$180),0)</f>
        <v>0</v>
      </c>
      <c r="L229" s="61" cm="1">
        <f t="array" ref="L229">IFERROR(_xlfn.IFS('Budget Template Sheet'!$C$10="MAY",'Budget Template Sheet'!$K$180),0)</f>
        <v>0</v>
      </c>
      <c r="M229" s="61" cm="1">
        <f t="array" ref="M229">IFERROR(_xlfn.IFS('Budget Template Sheet'!$C$10="JUN",'Budget Template Sheet'!$K$180),0)</f>
        <v>0</v>
      </c>
      <c r="N229" s="61" cm="1">
        <f t="array" ref="N229">IFERROR(_xlfn.IFS('Budget Template Sheet'!$C$10="JUL",'Budget Template Sheet'!$K$180),0)</f>
        <v>0</v>
      </c>
      <c r="O229" s="61" cm="1">
        <f t="array" ref="O229">IFERROR(_xlfn.IFS('Budget Template Sheet'!$C$10="AUG",'Budget Template Sheet'!$K$180),0)</f>
        <v>0</v>
      </c>
      <c r="P229" s="61" cm="1">
        <f t="array" ref="P229">IFERROR(_xlfn.IFS('Budget Template Sheet'!$C$10="SEP",'Budget Template Sheet'!$K$180),0)</f>
        <v>0</v>
      </c>
      <c r="Q229" s="61" cm="1">
        <f t="array" ref="Q229">IFERROR(_xlfn.IFS('Budget Template Sheet'!$C$10="OCT",'Budget Template Sheet'!$K$180),0)</f>
        <v>0</v>
      </c>
      <c r="R229" s="61" cm="1">
        <f t="array" ref="R229">IFERROR(_xlfn.IFS('Budget Template Sheet'!$C$10="NOV",'Budget Template Sheet'!$K$180),0)</f>
        <v>0</v>
      </c>
      <c r="S229" s="61" cm="1">
        <f t="array" ref="S229">IFERROR(_xlfn.IFS('Budget Template Sheet'!$C$10="DEC",'Budget Template Sheet'!$K$180),0)</f>
        <v>0</v>
      </c>
      <c r="T229" s="61">
        <f t="shared" si="4"/>
        <v>0</v>
      </c>
    </row>
    <row r="230" spans="1:20" x14ac:dyDescent="0.25">
      <c r="A230" s="60" t="s">
        <v>81</v>
      </c>
      <c r="B230" s="63">
        <v>1</v>
      </c>
      <c r="C230" s="77">
        <f>'Budget Template Sheet'!A181</f>
        <v>9315</v>
      </c>
      <c r="D230" s="63">
        <f>'Budget Template Sheet'!$M$10</f>
        <v>0</v>
      </c>
      <c r="E230" s="128" t="s">
        <v>82</v>
      </c>
      <c r="F230" s="60" t="str">
        <f>VLOOKUP(C230,Accounts!A:B,2,FALSE)</f>
        <v>Insurance-General Liability</v>
      </c>
      <c r="G230" s="76">
        <f>'Budget Template Sheet'!$C$5</f>
        <v>0</v>
      </c>
      <c r="H230" s="61" cm="1">
        <f t="array" ref="H230">IFERROR(_xlfn.IFS('Budget Template Sheet'!$C$10="JAN",'Budget Template Sheet'!$K$181),0)</f>
        <v>0</v>
      </c>
      <c r="I230" s="61" cm="1">
        <f t="array" ref="I230">IFERROR(_xlfn.IFS('Budget Template Sheet'!$C$10="FEB",'Budget Template Sheet'!$K$181),0)</f>
        <v>0</v>
      </c>
      <c r="J230" s="61" cm="1">
        <f t="array" ref="J230">IFERROR(_xlfn.IFS('Budget Template Sheet'!$C$10="MAR",'Budget Template Sheet'!$K$181),0)</f>
        <v>0</v>
      </c>
      <c r="K230" s="61" cm="1">
        <f t="array" ref="K230">IFERROR(_xlfn.IFS('Budget Template Sheet'!$C$10="APR",'Budget Template Sheet'!$K$181),0)</f>
        <v>0</v>
      </c>
      <c r="L230" s="61" cm="1">
        <f t="array" ref="L230">IFERROR(_xlfn.IFS('Budget Template Sheet'!$C$10="MAY",'Budget Template Sheet'!$K$181),0)</f>
        <v>0</v>
      </c>
      <c r="M230" s="61" cm="1">
        <f t="array" ref="M230">IFERROR(_xlfn.IFS('Budget Template Sheet'!$C$10="JUN",'Budget Template Sheet'!$K$181),0)</f>
        <v>0</v>
      </c>
      <c r="N230" s="61" cm="1">
        <f t="array" ref="N230">IFERROR(_xlfn.IFS('Budget Template Sheet'!$C$10="JUL",'Budget Template Sheet'!$K$181),0)</f>
        <v>0</v>
      </c>
      <c r="O230" s="61" cm="1">
        <f t="array" ref="O230">IFERROR(_xlfn.IFS('Budget Template Sheet'!$C$10="AUG",'Budget Template Sheet'!$K$181),0)</f>
        <v>0</v>
      </c>
      <c r="P230" s="61" cm="1">
        <f t="array" ref="P230">IFERROR(_xlfn.IFS('Budget Template Sheet'!$C$10="SEP",'Budget Template Sheet'!$K$181),0)</f>
        <v>0</v>
      </c>
      <c r="Q230" s="61" cm="1">
        <f t="array" ref="Q230">IFERROR(_xlfn.IFS('Budget Template Sheet'!$C$10="OCT",'Budget Template Sheet'!$K$181),0)</f>
        <v>0</v>
      </c>
      <c r="R230" s="61" cm="1">
        <f t="array" ref="R230">IFERROR(_xlfn.IFS('Budget Template Sheet'!$C$10="NOV",'Budget Template Sheet'!$K$181),0)</f>
        <v>0</v>
      </c>
      <c r="S230" s="61" cm="1">
        <f t="array" ref="S230">IFERROR(_xlfn.IFS('Budget Template Sheet'!$C$10="DEC",'Budget Template Sheet'!$K$181),0)</f>
        <v>0</v>
      </c>
      <c r="T230" s="61">
        <f t="shared" si="4"/>
        <v>0</v>
      </c>
    </row>
    <row r="231" spans="1:20" x14ac:dyDescent="0.25">
      <c r="A231" s="60" t="s">
        <v>81</v>
      </c>
      <c r="B231" s="63">
        <v>1</v>
      </c>
      <c r="C231" s="77">
        <f>'Budget Template Sheet'!A182</f>
        <v>9316</v>
      </c>
      <c r="D231" s="63">
        <f>'Budget Template Sheet'!$M$10</f>
        <v>0</v>
      </c>
      <c r="E231" s="128" t="s">
        <v>82</v>
      </c>
      <c r="F231" s="60" t="str">
        <f>VLOOKUP(C231,Accounts!A:B,2,FALSE)</f>
        <v>Insurance-Directors &amp; Officers</v>
      </c>
      <c r="G231" s="76">
        <f>'Budget Template Sheet'!$C$5</f>
        <v>0</v>
      </c>
      <c r="H231" s="61" cm="1">
        <f t="array" ref="H231">IFERROR(_xlfn.IFS('Budget Template Sheet'!$C$10="JAN",'Budget Template Sheet'!$K$182),0)</f>
        <v>0</v>
      </c>
      <c r="I231" s="61" cm="1">
        <f t="array" ref="I231">IFERROR(_xlfn.IFS('Budget Template Sheet'!$C$10="FEB",'Budget Template Sheet'!$K$182),0)</f>
        <v>0</v>
      </c>
      <c r="J231" s="61" cm="1">
        <f t="array" ref="J231">IFERROR(_xlfn.IFS('Budget Template Sheet'!$C$10="MAR",'Budget Template Sheet'!$K$182),0)</f>
        <v>0</v>
      </c>
      <c r="K231" s="61" cm="1">
        <f t="array" ref="K231">IFERROR(_xlfn.IFS('Budget Template Sheet'!$C$10="APR",'Budget Template Sheet'!$K$182),0)</f>
        <v>0</v>
      </c>
      <c r="L231" s="61" cm="1">
        <f t="array" ref="L231">IFERROR(_xlfn.IFS('Budget Template Sheet'!$C$10="MAY",'Budget Template Sheet'!$K$182),0)</f>
        <v>0</v>
      </c>
      <c r="M231" s="61" cm="1">
        <f t="array" ref="M231">IFERROR(_xlfn.IFS('Budget Template Sheet'!$C$10="JUN",'Budget Template Sheet'!$K$182),0)</f>
        <v>0</v>
      </c>
      <c r="N231" s="61" cm="1">
        <f t="array" ref="N231">IFERROR(_xlfn.IFS('Budget Template Sheet'!$C$10="JUL",'Budget Template Sheet'!$K$182),0)</f>
        <v>0</v>
      </c>
      <c r="O231" s="61" cm="1">
        <f t="array" ref="O231">IFERROR(_xlfn.IFS('Budget Template Sheet'!$C$10="AUG",'Budget Template Sheet'!$K$182),0)</f>
        <v>0</v>
      </c>
      <c r="P231" s="61" cm="1">
        <f t="array" ref="P231">IFERROR(_xlfn.IFS('Budget Template Sheet'!$C$10="SEP",'Budget Template Sheet'!$K$182),0)</f>
        <v>0</v>
      </c>
      <c r="Q231" s="61" cm="1">
        <f t="array" ref="Q231">IFERROR(_xlfn.IFS('Budget Template Sheet'!$C$10="OCT",'Budget Template Sheet'!$K$182),0)</f>
        <v>0</v>
      </c>
      <c r="R231" s="61" cm="1">
        <f t="array" ref="R231">IFERROR(_xlfn.IFS('Budget Template Sheet'!$C$10="NOV",'Budget Template Sheet'!$K$182),0)</f>
        <v>0</v>
      </c>
      <c r="S231" s="61" cm="1">
        <f t="array" ref="S231">IFERROR(_xlfn.IFS('Budget Template Sheet'!$C$10="DEC",'Budget Template Sheet'!$K$182),0)</f>
        <v>0</v>
      </c>
      <c r="T231" s="61">
        <f t="shared" si="4"/>
        <v>0</v>
      </c>
    </row>
    <row r="232" spans="1:20" x14ac:dyDescent="0.25">
      <c r="A232" s="60" t="s">
        <v>81</v>
      </c>
      <c r="B232" s="63">
        <v>1</v>
      </c>
      <c r="C232" s="77">
        <f>'Budget Template Sheet'!A183</f>
        <v>9322</v>
      </c>
      <c r="D232" s="63">
        <f>'Budget Template Sheet'!$M$10</f>
        <v>0</v>
      </c>
      <c r="E232" s="128" t="s">
        <v>82</v>
      </c>
      <c r="F232" s="60" t="str">
        <f>VLOOKUP(C232,Accounts!A:B,2,FALSE)</f>
        <v>Insurance-Participant</v>
      </c>
      <c r="G232" s="76">
        <f>'Budget Template Sheet'!$C$5</f>
        <v>0</v>
      </c>
      <c r="H232" s="61" cm="1">
        <f t="array" ref="H232">IFERROR(_xlfn.IFS('Budget Template Sheet'!$C$10="JAN",'Budget Template Sheet'!$K$183),0)</f>
        <v>0</v>
      </c>
      <c r="I232" s="61" cm="1">
        <f t="array" ref="I232">IFERROR(_xlfn.IFS('Budget Template Sheet'!$C$10="FEB",'Budget Template Sheet'!$K$183),0)</f>
        <v>0</v>
      </c>
      <c r="J232" s="61" cm="1">
        <f t="array" ref="J232">IFERROR(_xlfn.IFS('Budget Template Sheet'!$C$10="MAR",'Budget Template Sheet'!$K$183),0)</f>
        <v>0</v>
      </c>
      <c r="K232" s="61" cm="1">
        <f t="array" ref="K232">IFERROR(_xlfn.IFS('Budget Template Sheet'!$C$10="APR",'Budget Template Sheet'!$K$183),0)</f>
        <v>0</v>
      </c>
      <c r="L232" s="61" cm="1">
        <f t="array" ref="L232">IFERROR(_xlfn.IFS('Budget Template Sheet'!$C$10="MAY",'Budget Template Sheet'!$K$183),0)</f>
        <v>0</v>
      </c>
      <c r="M232" s="61" cm="1">
        <f t="array" ref="M232">IFERROR(_xlfn.IFS('Budget Template Sheet'!$C$10="JUN",'Budget Template Sheet'!$K$183),0)</f>
        <v>0</v>
      </c>
      <c r="N232" s="61" cm="1">
        <f t="array" ref="N232">IFERROR(_xlfn.IFS('Budget Template Sheet'!$C$10="JUL",'Budget Template Sheet'!$K$183),0)</f>
        <v>0</v>
      </c>
      <c r="O232" s="61" cm="1">
        <f t="array" ref="O232">IFERROR(_xlfn.IFS('Budget Template Sheet'!$C$10="AUG",'Budget Template Sheet'!$K$183),0)</f>
        <v>0</v>
      </c>
      <c r="P232" s="61" cm="1">
        <f t="array" ref="P232">IFERROR(_xlfn.IFS('Budget Template Sheet'!$C$10="SEP",'Budget Template Sheet'!$K$183),0)</f>
        <v>0</v>
      </c>
      <c r="Q232" s="61" cm="1">
        <f t="array" ref="Q232">IFERROR(_xlfn.IFS('Budget Template Sheet'!$C$10="OCT",'Budget Template Sheet'!$K$183),0)</f>
        <v>0</v>
      </c>
      <c r="R232" s="61" cm="1">
        <f t="array" ref="R232">IFERROR(_xlfn.IFS('Budget Template Sheet'!$C$10="NOV",'Budget Template Sheet'!$K$183),0)</f>
        <v>0</v>
      </c>
      <c r="S232" s="61" cm="1">
        <f t="array" ref="S232">IFERROR(_xlfn.IFS('Budget Template Sheet'!$C$10="DEC",'Budget Template Sheet'!$K$183),0)</f>
        <v>0</v>
      </c>
      <c r="T232" s="61">
        <f t="shared" si="4"/>
        <v>0</v>
      </c>
    </row>
    <row r="233" spans="1:20" x14ac:dyDescent="0.25">
      <c r="A233" s="60" t="s">
        <v>81</v>
      </c>
      <c r="B233" s="63">
        <v>1</v>
      </c>
      <c r="C233" s="77">
        <f>'Budget Template Sheet'!A184</f>
        <v>9331</v>
      </c>
      <c r="D233" s="63">
        <f>'Budget Template Sheet'!$M$10</f>
        <v>0</v>
      </c>
      <c r="E233" s="128" t="s">
        <v>82</v>
      </c>
      <c r="F233" s="60" t="str">
        <f>VLOOKUP(C233,Accounts!A:B,2,FALSE)</f>
        <v>Insurance--Other</v>
      </c>
      <c r="G233" s="76">
        <f>'Budget Template Sheet'!$C$5</f>
        <v>0</v>
      </c>
      <c r="H233" s="61" cm="1">
        <f t="array" ref="H233">IFERROR(_xlfn.IFS('Budget Template Sheet'!$C$10="JAN",'Budget Template Sheet'!$K$184),0)</f>
        <v>0</v>
      </c>
      <c r="I233" s="61" cm="1">
        <f t="array" ref="I233">IFERROR(_xlfn.IFS('Budget Template Sheet'!$C$10="FEB",'Budget Template Sheet'!$K$184),0)</f>
        <v>0</v>
      </c>
      <c r="J233" s="61" cm="1">
        <f t="array" ref="J233">IFERROR(_xlfn.IFS('Budget Template Sheet'!$C$10="MAR",'Budget Template Sheet'!$K$184),0)</f>
        <v>0</v>
      </c>
      <c r="K233" s="61" cm="1">
        <f t="array" ref="K233">IFERROR(_xlfn.IFS('Budget Template Sheet'!$C$10="APR",'Budget Template Sheet'!$K$184),0)</f>
        <v>0</v>
      </c>
      <c r="L233" s="61" cm="1">
        <f t="array" ref="L233">IFERROR(_xlfn.IFS('Budget Template Sheet'!$C$10="MAY",'Budget Template Sheet'!$K$184),0)</f>
        <v>0</v>
      </c>
      <c r="M233" s="61" cm="1">
        <f t="array" ref="M233">IFERROR(_xlfn.IFS('Budget Template Sheet'!$C$10="JUN",'Budget Template Sheet'!$K$184),0)</f>
        <v>0</v>
      </c>
      <c r="N233" s="61" cm="1">
        <f t="array" ref="N233">IFERROR(_xlfn.IFS('Budget Template Sheet'!$C$10="JUL",'Budget Template Sheet'!$K$184),0)</f>
        <v>0</v>
      </c>
      <c r="O233" s="61" cm="1">
        <f t="array" ref="O233">IFERROR(_xlfn.IFS('Budget Template Sheet'!$C$10="AUG",'Budget Template Sheet'!$K$184),0)</f>
        <v>0</v>
      </c>
      <c r="P233" s="61" cm="1">
        <f t="array" ref="P233">IFERROR(_xlfn.IFS('Budget Template Sheet'!$C$10="SEP",'Budget Template Sheet'!$K$184),0)</f>
        <v>0</v>
      </c>
      <c r="Q233" s="61" cm="1">
        <f t="array" ref="Q233">IFERROR(_xlfn.IFS('Budget Template Sheet'!$C$10="OCT",'Budget Template Sheet'!$K$184),0)</f>
        <v>0</v>
      </c>
      <c r="R233" s="61" cm="1">
        <f t="array" ref="R233">IFERROR(_xlfn.IFS('Budget Template Sheet'!$C$10="NOV",'Budget Template Sheet'!$K$184),0)</f>
        <v>0</v>
      </c>
      <c r="S233" s="61" cm="1">
        <f t="array" ref="S233">IFERROR(_xlfn.IFS('Budget Template Sheet'!$C$10="DEC",'Budget Template Sheet'!$K$184),0)</f>
        <v>0</v>
      </c>
      <c r="T233" s="61">
        <f t="shared" si="4"/>
        <v>0</v>
      </c>
    </row>
    <row r="234" spans="1:20" x14ac:dyDescent="0.25">
      <c r="A234" s="60" t="s">
        <v>81</v>
      </c>
      <c r="B234" s="63">
        <v>1</v>
      </c>
      <c r="C234" s="77">
        <f>'Budget Template Sheet'!A185</f>
        <v>9402</v>
      </c>
      <c r="D234" s="63">
        <f>'Budget Template Sheet'!$M$10</f>
        <v>0</v>
      </c>
      <c r="E234" s="128" t="s">
        <v>82</v>
      </c>
      <c r="F234" s="60" t="str">
        <f>VLOOKUP(C234,Accounts!A:B,2,FALSE)</f>
        <v>Advertising</v>
      </c>
      <c r="G234" s="76">
        <f>'Budget Template Sheet'!$C$5</f>
        <v>0</v>
      </c>
      <c r="H234" s="61" cm="1">
        <f t="array" ref="H234">IFERROR(_xlfn.IFS('Budget Template Sheet'!$C$10="JAN",'Budget Template Sheet'!$K$185),0)</f>
        <v>0</v>
      </c>
      <c r="I234" s="61" cm="1">
        <f t="array" ref="I234">IFERROR(_xlfn.IFS('Budget Template Sheet'!$C$10="FEB",'Budget Template Sheet'!$K$185),0)</f>
        <v>0</v>
      </c>
      <c r="J234" s="61" cm="1">
        <f t="array" ref="J234">IFERROR(_xlfn.IFS('Budget Template Sheet'!$C$10="MAR",'Budget Template Sheet'!$K$185),0)</f>
        <v>0</v>
      </c>
      <c r="K234" s="61" cm="1">
        <f t="array" ref="K234">IFERROR(_xlfn.IFS('Budget Template Sheet'!$C$10="APR",'Budget Template Sheet'!$K$185),0)</f>
        <v>0</v>
      </c>
      <c r="L234" s="61" cm="1">
        <f t="array" ref="L234">IFERROR(_xlfn.IFS('Budget Template Sheet'!$C$10="MAY",'Budget Template Sheet'!$K$185),0)</f>
        <v>0</v>
      </c>
      <c r="M234" s="61" cm="1">
        <f t="array" ref="M234">IFERROR(_xlfn.IFS('Budget Template Sheet'!$C$10="JUN",'Budget Template Sheet'!$K$185),0)</f>
        <v>0</v>
      </c>
      <c r="N234" s="61" cm="1">
        <f t="array" ref="N234">IFERROR(_xlfn.IFS('Budget Template Sheet'!$C$10="JUL",'Budget Template Sheet'!$K$185),0)</f>
        <v>0</v>
      </c>
      <c r="O234" s="61" cm="1">
        <f t="array" ref="O234">IFERROR(_xlfn.IFS('Budget Template Sheet'!$C$10="AUG",'Budget Template Sheet'!$K$185),0)</f>
        <v>0</v>
      </c>
      <c r="P234" s="61" cm="1">
        <f t="array" ref="P234">IFERROR(_xlfn.IFS('Budget Template Sheet'!$C$10="SEP",'Budget Template Sheet'!$K$185),0)</f>
        <v>0</v>
      </c>
      <c r="Q234" s="61" cm="1">
        <f t="array" ref="Q234">IFERROR(_xlfn.IFS('Budget Template Sheet'!$C$10="OCT",'Budget Template Sheet'!$K$185),0)</f>
        <v>0</v>
      </c>
      <c r="R234" s="61" cm="1">
        <f t="array" ref="R234">IFERROR(_xlfn.IFS('Budget Template Sheet'!$C$10="NOV",'Budget Template Sheet'!$K$185),0)</f>
        <v>0</v>
      </c>
      <c r="S234" s="61" cm="1">
        <f t="array" ref="S234">IFERROR(_xlfn.IFS('Budget Template Sheet'!$C$10="DEC",'Budget Template Sheet'!$K$185),0)</f>
        <v>0</v>
      </c>
      <c r="T234" s="61">
        <f t="shared" si="4"/>
        <v>0</v>
      </c>
    </row>
    <row r="235" spans="1:20" x14ac:dyDescent="0.25">
      <c r="A235" s="60" t="s">
        <v>81</v>
      </c>
      <c r="B235" s="63">
        <v>1</v>
      </c>
      <c r="C235" s="77">
        <f>'Budget Template Sheet'!A186</f>
        <v>9404</v>
      </c>
      <c r="D235" s="63">
        <f>'Budget Template Sheet'!$M$10</f>
        <v>0</v>
      </c>
      <c r="E235" s="128" t="s">
        <v>82</v>
      </c>
      <c r="F235" s="60" t="str">
        <f>VLOOKUP(C235,Accounts!A:B,2,FALSE)</f>
        <v>Bank Service Charges</v>
      </c>
      <c r="G235" s="76">
        <f>'Budget Template Sheet'!$C$5</f>
        <v>0</v>
      </c>
      <c r="H235" s="61" cm="1">
        <f t="array" ref="H235">IFERROR(_xlfn.IFS('Budget Template Sheet'!$C$10="JAN",'Budget Template Sheet'!$K$186),0)</f>
        <v>0</v>
      </c>
      <c r="I235" s="61" cm="1">
        <f t="array" ref="I235">IFERROR(_xlfn.IFS('Budget Template Sheet'!$C$10="FEB",'Budget Template Sheet'!$K$186),0)</f>
        <v>0</v>
      </c>
      <c r="J235" s="61" cm="1">
        <f t="array" ref="J235">IFERROR(_xlfn.IFS('Budget Template Sheet'!$C$10="MAR",'Budget Template Sheet'!$K$186),0)</f>
        <v>0</v>
      </c>
      <c r="K235" s="61" cm="1">
        <f t="array" ref="K235">IFERROR(_xlfn.IFS('Budget Template Sheet'!$C$10="APR",'Budget Template Sheet'!$K$186),0)</f>
        <v>0</v>
      </c>
      <c r="L235" s="61" cm="1">
        <f t="array" ref="L235">IFERROR(_xlfn.IFS('Budget Template Sheet'!$C$10="MAY",'Budget Template Sheet'!$K$186),0)</f>
        <v>0</v>
      </c>
      <c r="M235" s="61" cm="1">
        <f t="array" ref="M235">IFERROR(_xlfn.IFS('Budget Template Sheet'!$C$10="JUN",'Budget Template Sheet'!$K$186),0)</f>
        <v>0</v>
      </c>
      <c r="N235" s="61" cm="1">
        <f t="array" ref="N235">IFERROR(_xlfn.IFS('Budget Template Sheet'!$C$10="JUL",'Budget Template Sheet'!$K$186),0)</f>
        <v>0</v>
      </c>
      <c r="O235" s="61" cm="1">
        <f t="array" ref="O235">IFERROR(_xlfn.IFS('Budget Template Sheet'!$C$10="AUG",'Budget Template Sheet'!$K$186),0)</f>
        <v>0</v>
      </c>
      <c r="P235" s="61" cm="1">
        <f t="array" ref="P235">IFERROR(_xlfn.IFS('Budget Template Sheet'!$C$10="SEP",'Budget Template Sheet'!$K$186),0)</f>
        <v>0</v>
      </c>
      <c r="Q235" s="61" cm="1">
        <f t="array" ref="Q235">IFERROR(_xlfn.IFS('Budget Template Sheet'!$C$10="OCT",'Budget Template Sheet'!$K$186),0)</f>
        <v>0</v>
      </c>
      <c r="R235" s="61" cm="1">
        <f t="array" ref="R235">IFERROR(_xlfn.IFS('Budget Template Sheet'!$C$10="NOV",'Budget Template Sheet'!$K$186),0)</f>
        <v>0</v>
      </c>
      <c r="S235" s="61" cm="1">
        <f t="array" ref="S235">IFERROR(_xlfn.IFS('Budget Template Sheet'!$C$10="DEC",'Budget Template Sheet'!$K$186),0)</f>
        <v>0</v>
      </c>
      <c r="T235" s="61">
        <f t="shared" si="4"/>
        <v>0</v>
      </c>
    </row>
    <row r="236" spans="1:20" x14ac:dyDescent="0.25">
      <c r="A236" s="60" t="s">
        <v>81</v>
      </c>
      <c r="B236" s="63">
        <v>1</v>
      </c>
      <c r="C236" s="77">
        <f>'Budget Template Sheet'!A187</f>
        <v>9412</v>
      </c>
      <c r="D236" s="63">
        <f>'Budget Template Sheet'!$M$10</f>
        <v>0</v>
      </c>
      <c r="E236" s="128" t="s">
        <v>82</v>
      </c>
      <c r="F236" s="60" t="str">
        <f>VLOOKUP(C236,Accounts!A:B,2,FALSE)</f>
        <v>Permits</v>
      </c>
      <c r="G236" s="76">
        <f>'Budget Template Sheet'!$C$5</f>
        <v>0</v>
      </c>
      <c r="H236" s="61" cm="1">
        <f t="array" ref="H236">IFERROR(_xlfn.IFS('Budget Template Sheet'!$C$10="JAN",'Budget Template Sheet'!$K$187),0)</f>
        <v>0</v>
      </c>
      <c r="I236" s="61" cm="1">
        <f t="array" ref="I236">IFERROR(_xlfn.IFS('Budget Template Sheet'!$C$10="FEB",'Budget Template Sheet'!$K$187),0)</f>
        <v>0</v>
      </c>
      <c r="J236" s="61" cm="1">
        <f t="array" ref="J236">IFERROR(_xlfn.IFS('Budget Template Sheet'!$C$10="MAR",'Budget Template Sheet'!$K$187),0)</f>
        <v>0</v>
      </c>
      <c r="K236" s="61" cm="1">
        <f t="array" ref="K236">IFERROR(_xlfn.IFS('Budget Template Sheet'!$C$10="APR",'Budget Template Sheet'!$K$187),0)</f>
        <v>0</v>
      </c>
      <c r="L236" s="61" cm="1">
        <f t="array" ref="L236">IFERROR(_xlfn.IFS('Budget Template Sheet'!$C$10="MAY",'Budget Template Sheet'!$K$187),0)</f>
        <v>0</v>
      </c>
      <c r="M236" s="61" cm="1">
        <f t="array" ref="M236">IFERROR(_xlfn.IFS('Budget Template Sheet'!$C$10="JUN",'Budget Template Sheet'!$K$187),0)</f>
        <v>0</v>
      </c>
      <c r="N236" s="61" cm="1">
        <f t="array" ref="N236">IFERROR(_xlfn.IFS('Budget Template Sheet'!$C$10="JUL",'Budget Template Sheet'!$K$187),0)</f>
        <v>0</v>
      </c>
      <c r="O236" s="61" cm="1">
        <f t="array" ref="O236">IFERROR(_xlfn.IFS('Budget Template Sheet'!$C$10="AUG",'Budget Template Sheet'!$K$187),0)</f>
        <v>0</v>
      </c>
      <c r="P236" s="61" cm="1">
        <f t="array" ref="P236">IFERROR(_xlfn.IFS('Budget Template Sheet'!$C$10="SEP",'Budget Template Sheet'!$K$187),0)</f>
        <v>0</v>
      </c>
      <c r="Q236" s="61" cm="1">
        <f t="array" ref="Q236">IFERROR(_xlfn.IFS('Budget Template Sheet'!$C$10="OCT",'Budget Template Sheet'!$K$187),0)</f>
        <v>0</v>
      </c>
      <c r="R236" s="61" cm="1">
        <f t="array" ref="R236">IFERROR(_xlfn.IFS('Budget Template Sheet'!$C$10="NOV",'Budget Template Sheet'!$K$187),0)</f>
        <v>0</v>
      </c>
      <c r="S236" s="61" cm="1">
        <f t="array" ref="S236">IFERROR(_xlfn.IFS('Budget Template Sheet'!$C$10="DEC",'Budget Template Sheet'!$K$187),0)</f>
        <v>0</v>
      </c>
      <c r="T236" s="61">
        <f t="shared" si="4"/>
        <v>0</v>
      </c>
    </row>
    <row r="237" spans="1:20" x14ac:dyDescent="0.25">
      <c r="A237" s="60" t="s">
        <v>81</v>
      </c>
      <c r="B237" s="63">
        <v>1</v>
      </c>
      <c r="C237" s="77">
        <f>'Budget Template Sheet'!A189</f>
        <v>9430</v>
      </c>
      <c r="D237" s="63">
        <f>'Budget Template Sheet'!$M$10</f>
        <v>0</v>
      </c>
      <c r="E237" s="128" t="s">
        <v>82</v>
      </c>
      <c r="F237" s="60" t="str">
        <f>VLOOKUP(C237,Accounts!A:B,2,FALSE)</f>
        <v>Gift In-Kind - Unallocated</v>
      </c>
      <c r="G237" s="76">
        <f>'Budget Template Sheet'!$C$5</f>
        <v>0</v>
      </c>
      <c r="H237" s="61" cm="1">
        <f t="array" ref="H237">IFERROR(_xlfn.IFS('Budget Template Sheet'!$C$10="JAN",'Budget Template Sheet'!$K$189),0)</f>
        <v>0</v>
      </c>
      <c r="I237" s="61" cm="1">
        <f t="array" ref="I237">IFERROR(_xlfn.IFS('Budget Template Sheet'!$C$10="FEB",'Budget Template Sheet'!$K$189),0)</f>
        <v>0</v>
      </c>
      <c r="J237" s="61" cm="1">
        <f t="array" ref="J237">IFERROR(_xlfn.IFS('Budget Template Sheet'!$C$10="MAR",'Budget Template Sheet'!$K$189),0)</f>
        <v>0</v>
      </c>
      <c r="K237" s="61" cm="1">
        <f t="array" ref="K237">IFERROR(_xlfn.IFS('Budget Template Sheet'!$C$10="APR",'Budget Template Sheet'!$K$189),0)</f>
        <v>0</v>
      </c>
      <c r="L237" s="61" cm="1">
        <f t="array" ref="L237">IFERROR(_xlfn.IFS('Budget Template Sheet'!$C$10="MAY",'Budget Template Sheet'!$K$189),0)</f>
        <v>0</v>
      </c>
      <c r="M237" s="61" cm="1">
        <f t="array" ref="M237">IFERROR(_xlfn.IFS('Budget Template Sheet'!$C$10="JUN",'Budget Template Sheet'!$K$189),0)</f>
        <v>0</v>
      </c>
      <c r="N237" s="61" cm="1">
        <f t="array" ref="N237">IFERROR(_xlfn.IFS('Budget Template Sheet'!$C$10="JUL",'Budget Template Sheet'!$K$189),0)</f>
        <v>0</v>
      </c>
      <c r="O237" s="61" cm="1">
        <f t="array" ref="O237">IFERROR(_xlfn.IFS('Budget Template Sheet'!$C$10="AUG",'Budget Template Sheet'!$K$189),0)</f>
        <v>0</v>
      </c>
      <c r="P237" s="61" cm="1">
        <f t="array" ref="P237">IFERROR(_xlfn.IFS('Budget Template Sheet'!$C$10="SEP",'Budget Template Sheet'!$K$189),0)</f>
        <v>0</v>
      </c>
      <c r="Q237" s="61" cm="1">
        <f t="array" ref="Q237">IFERROR(_xlfn.IFS('Budget Template Sheet'!$C$10="OCT",'Budget Template Sheet'!$K$189),0)</f>
        <v>0</v>
      </c>
      <c r="R237" s="61" cm="1">
        <f t="array" ref="R237">IFERROR(_xlfn.IFS('Budget Template Sheet'!$C$10="NOV",'Budget Template Sheet'!$K$189),0)</f>
        <v>0</v>
      </c>
      <c r="S237" s="61" cm="1">
        <f t="array" ref="S237">IFERROR(_xlfn.IFS('Budget Template Sheet'!$C$10="DEC",'Budget Template Sheet'!$K$189),0)</f>
        <v>0</v>
      </c>
      <c r="T237" s="61">
        <f t="shared" si="4"/>
        <v>0</v>
      </c>
    </row>
    <row r="238" spans="1:20" x14ac:dyDescent="0.25">
      <c r="A238" s="60" t="s">
        <v>81</v>
      </c>
      <c r="B238" s="63">
        <v>1</v>
      </c>
      <c r="C238" s="77">
        <f>'Budget Template Sheet'!A190</f>
        <v>9431</v>
      </c>
      <c r="D238" s="63">
        <f>'Budget Template Sheet'!$M$10</f>
        <v>0</v>
      </c>
      <c r="E238" s="128" t="s">
        <v>82</v>
      </c>
      <c r="F238" s="60" t="str">
        <f>VLOOKUP(C238,Accounts!A:B,2,FALSE)</f>
        <v>Other Expenses</v>
      </c>
      <c r="G238" s="76">
        <f>'Budget Template Sheet'!$C$5</f>
        <v>0</v>
      </c>
      <c r="H238" s="61" cm="1">
        <f t="array" ref="H238">IFERROR(_xlfn.IFS('Budget Template Sheet'!$C$10="JAN",'Budget Template Sheet'!$K$190),0)</f>
        <v>0</v>
      </c>
      <c r="I238" s="61" cm="1">
        <f t="array" ref="I238">IFERROR(_xlfn.IFS('Budget Template Sheet'!$C$10="FEB",'Budget Template Sheet'!$K$190),0)</f>
        <v>0</v>
      </c>
      <c r="J238" s="61" cm="1">
        <f t="array" ref="J238">IFERROR(_xlfn.IFS('Budget Template Sheet'!$C$10="MAR",'Budget Template Sheet'!$K$190),0)</f>
        <v>0</v>
      </c>
      <c r="K238" s="61" cm="1">
        <f t="array" ref="K238">IFERROR(_xlfn.IFS('Budget Template Sheet'!$C$10="APR",'Budget Template Sheet'!$K$190),0)</f>
        <v>0</v>
      </c>
      <c r="L238" s="61" cm="1">
        <f t="array" ref="L238">IFERROR(_xlfn.IFS('Budget Template Sheet'!$C$10="MAY",'Budget Template Sheet'!$K$190),0)</f>
        <v>0</v>
      </c>
      <c r="M238" s="61" cm="1">
        <f t="array" ref="M238">IFERROR(_xlfn.IFS('Budget Template Sheet'!$C$10="JUN",'Budget Template Sheet'!$K$190),0)</f>
        <v>0</v>
      </c>
      <c r="N238" s="61" cm="1">
        <f t="array" ref="N238">IFERROR(_xlfn.IFS('Budget Template Sheet'!$C$10="JUL",'Budget Template Sheet'!$K$190),0)</f>
        <v>0</v>
      </c>
      <c r="O238" s="61" cm="1">
        <f t="array" ref="O238">IFERROR(_xlfn.IFS('Budget Template Sheet'!$C$10="AUG",'Budget Template Sheet'!$K$190),0)</f>
        <v>0</v>
      </c>
      <c r="P238" s="61" cm="1">
        <f t="array" ref="P238">IFERROR(_xlfn.IFS('Budget Template Sheet'!$C$10="SEP",'Budget Template Sheet'!$K$190),0)</f>
        <v>0</v>
      </c>
      <c r="Q238" s="61" cm="1">
        <f t="array" ref="Q238">IFERROR(_xlfn.IFS('Budget Template Sheet'!$C$10="OCT",'Budget Template Sheet'!$K$190),0)</f>
        <v>0</v>
      </c>
      <c r="R238" s="61" cm="1">
        <f t="array" ref="R238">IFERROR(_xlfn.IFS('Budget Template Sheet'!$C$10="NOV",'Budget Template Sheet'!$K$190),0)</f>
        <v>0</v>
      </c>
      <c r="S238" s="61" cm="1">
        <f t="array" ref="S238">IFERROR(_xlfn.IFS('Budget Template Sheet'!$C$10="DEC",'Budget Template Sheet'!$K$190),0)</f>
        <v>0</v>
      </c>
      <c r="T238" s="61">
        <f t="shared" si="4"/>
        <v>0</v>
      </c>
    </row>
    <row r="239" spans="1:20" x14ac:dyDescent="0.25">
      <c r="A239" s="60" t="s">
        <v>81</v>
      </c>
      <c r="B239" s="63">
        <v>1</v>
      </c>
      <c r="C239" s="77">
        <f>'Budget Template Sheet'!A191</f>
        <v>9438</v>
      </c>
      <c r="D239" s="63">
        <f>'Budget Template Sheet'!$M$10</f>
        <v>0</v>
      </c>
      <c r="E239" s="128" t="s">
        <v>82</v>
      </c>
      <c r="F239" s="60" t="str">
        <f>VLOOKUP(C239,Accounts!A:B,2,FALSE)</f>
        <v>Purchase Discounts</v>
      </c>
      <c r="G239" s="76">
        <f>'Budget Template Sheet'!$C$5</f>
        <v>0</v>
      </c>
      <c r="H239" s="61" cm="1">
        <f t="array" ref="H239">IFERROR(_xlfn.IFS('Budget Template Sheet'!$C$10="JAN",'Budget Template Sheet'!$K$191),0)</f>
        <v>0</v>
      </c>
      <c r="I239" s="61" cm="1">
        <f t="array" ref="I239">IFERROR(_xlfn.IFS('Budget Template Sheet'!$C$10="FEB",'Budget Template Sheet'!$K$191),0)</f>
        <v>0</v>
      </c>
      <c r="J239" s="61" cm="1">
        <f t="array" ref="J239">IFERROR(_xlfn.IFS('Budget Template Sheet'!$C$10="MAR",'Budget Template Sheet'!$K$191),0)</f>
        <v>0</v>
      </c>
      <c r="K239" s="61" cm="1">
        <f t="array" ref="K239">IFERROR(_xlfn.IFS('Budget Template Sheet'!$C$10="APR",'Budget Template Sheet'!$K$191),0)</f>
        <v>0</v>
      </c>
      <c r="L239" s="61" cm="1">
        <f t="array" ref="L239">IFERROR(_xlfn.IFS('Budget Template Sheet'!$C$10="MAY",'Budget Template Sheet'!$K$191),0)</f>
        <v>0</v>
      </c>
      <c r="M239" s="61" cm="1">
        <f t="array" ref="M239">IFERROR(_xlfn.IFS('Budget Template Sheet'!$C$10="JUN",'Budget Template Sheet'!$K$191),0)</f>
        <v>0</v>
      </c>
      <c r="N239" s="61" cm="1">
        <f t="array" ref="N239">IFERROR(_xlfn.IFS('Budget Template Sheet'!$C$10="JUL",'Budget Template Sheet'!$K$191),0)</f>
        <v>0</v>
      </c>
      <c r="O239" s="61" cm="1">
        <f t="array" ref="O239">IFERROR(_xlfn.IFS('Budget Template Sheet'!$C$10="AUG",'Budget Template Sheet'!$K$191),0)</f>
        <v>0</v>
      </c>
      <c r="P239" s="61" cm="1">
        <f t="array" ref="P239">IFERROR(_xlfn.IFS('Budget Template Sheet'!$C$10="SEP",'Budget Template Sheet'!$K$191),0)</f>
        <v>0</v>
      </c>
      <c r="Q239" s="61" cm="1">
        <f t="array" ref="Q239">IFERROR(_xlfn.IFS('Budget Template Sheet'!$C$10="OCT",'Budget Template Sheet'!$K$191),0)</f>
        <v>0</v>
      </c>
      <c r="R239" s="61" cm="1">
        <f t="array" ref="R239">IFERROR(_xlfn.IFS('Budget Template Sheet'!$C$10="NOV",'Budget Template Sheet'!$K$191),0)</f>
        <v>0</v>
      </c>
      <c r="S239" s="61" cm="1">
        <f t="array" ref="S239">IFERROR(_xlfn.IFS('Budget Template Sheet'!$C$10="DEC",'Budget Template Sheet'!$K$191),0)</f>
        <v>0</v>
      </c>
      <c r="T239" s="61">
        <f t="shared" si="4"/>
        <v>0</v>
      </c>
    </row>
    <row r="240" spans="1:20" x14ac:dyDescent="0.25">
      <c r="A240" s="60" t="s">
        <v>81</v>
      </c>
      <c r="B240" s="63">
        <v>1</v>
      </c>
      <c r="C240" s="77">
        <f>'Budget Template Sheet'!A192</f>
        <v>9691</v>
      </c>
      <c r="D240" s="63">
        <f>'Budget Template Sheet'!$M$10</f>
        <v>0</v>
      </c>
      <c r="E240" s="128" t="s">
        <v>82</v>
      </c>
      <c r="F240" s="60" t="str">
        <f>VLOOKUP(C240,Accounts!A:B,2,FALSE)</f>
        <v>National Service Fee</v>
      </c>
      <c r="G240" s="76">
        <f>'Budget Template Sheet'!$C$5</f>
        <v>0</v>
      </c>
      <c r="H240" s="61" cm="1">
        <f t="array" ref="H240">IFERROR(_xlfn.IFS('Budget Template Sheet'!$C$10="JAN",'Budget Template Sheet'!$K$192),0)</f>
        <v>0</v>
      </c>
      <c r="I240" s="61" cm="1">
        <f t="array" ref="I240">IFERROR(_xlfn.IFS('Budget Template Sheet'!$C$10="FEB",'Budget Template Sheet'!$K$192),0)</f>
        <v>0</v>
      </c>
      <c r="J240" s="61" cm="1">
        <f t="array" ref="J240">IFERROR(_xlfn.IFS('Budget Template Sheet'!$C$10="MAR",'Budget Template Sheet'!$K$192),0)</f>
        <v>0</v>
      </c>
      <c r="K240" s="61" cm="1">
        <f t="array" ref="K240">IFERROR(_xlfn.IFS('Budget Template Sheet'!$C$10="APR",'Budget Template Sheet'!$K$192),0)</f>
        <v>0</v>
      </c>
      <c r="L240" s="61" cm="1">
        <f t="array" ref="L240">IFERROR(_xlfn.IFS('Budget Template Sheet'!$C$10="MAY",'Budget Template Sheet'!$K$192),0)</f>
        <v>0</v>
      </c>
      <c r="M240" s="61" cm="1">
        <f t="array" ref="M240">IFERROR(_xlfn.IFS('Budget Template Sheet'!$C$10="JUN",'Budget Template Sheet'!$K$192),0)</f>
        <v>0</v>
      </c>
      <c r="N240" s="61" cm="1">
        <f t="array" ref="N240">IFERROR(_xlfn.IFS('Budget Template Sheet'!$C$10="JUL",'Budget Template Sheet'!$K$192),0)</f>
        <v>0</v>
      </c>
      <c r="O240" s="61" cm="1">
        <f t="array" ref="O240">IFERROR(_xlfn.IFS('Budget Template Sheet'!$C$10="AUG",'Budget Template Sheet'!$K$192),0)</f>
        <v>0</v>
      </c>
      <c r="P240" s="61" cm="1">
        <f t="array" ref="P240">IFERROR(_xlfn.IFS('Budget Template Sheet'!$C$10="SEP",'Budget Template Sheet'!$K$192),0)</f>
        <v>0</v>
      </c>
      <c r="Q240" s="61" cm="1">
        <f t="array" ref="Q240">IFERROR(_xlfn.IFS('Budget Template Sheet'!$C$10="OCT",'Budget Template Sheet'!$K$192),0)</f>
        <v>0</v>
      </c>
      <c r="R240" s="61" cm="1">
        <f t="array" ref="R240">IFERROR(_xlfn.IFS('Budget Template Sheet'!$C$10="NOV",'Budget Template Sheet'!$K$192),0)</f>
        <v>0</v>
      </c>
      <c r="S240" s="61" cm="1">
        <f t="array" ref="S240">IFERROR(_xlfn.IFS('Budget Template Sheet'!$C$10="DEC",'Budget Template Sheet'!$K$192),0)</f>
        <v>0</v>
      </c>
      <c r="T240" s="61">
        <f t="shared" ref="T240:T247" si="5">SUM(H240:S240)</f>
        <v>0</v>
      </c>
    </row>
    <row r="241" spans="1:20" x14ac:dyDescent="0.25">
      <c r="A241" s="60" t="s">
        <v>81</v>
      </c>
      <c r="B241" s="63">
        <v>1</v>
      </c>
      <c r="C241" s="77">
        <f>'Budget Template Sheet'!A193</f>
        <v>3900</v>
      </c>
      <c r="D241" s="63">
        <f>'Budget Template Sheet'!$M$10</f>
        <v>0</v>
      </c>
      <c r="E241" s="128" t="s">
        <v>82</v>
      </c>
      <c r="F241" s="60" t="str">
        <f>VLOOKUP(C241,Accounts!A:B,2,FALSE)</f>
        <v>Transfer</v>
      </c>
      <c r="G241" s="76">
        <f>'Budget Template Sheet'!$C$5</f>
        <v>0</v>
      </c>
      <c r="H241" s="61" cm="1">
        <f t="array" ref="H241">IFERROR(_xlfn.IFS('Budget Template Sheet'!$C$10="JAN",'Budget Template Sheet'!$K$193),0)</f>
        <v>0</v>
      </c>
      <c r="I241" s="61" cm="1">
        <f t="array" ref="I241">IFERROR(_xlfn.IFS('Budget Template Sheet'!$C$10="FEB",'Budget Template Sheet'!$K$193),0)</f>
        <v>0</v>
      </c>
      <c r="J241" s="61" cm="1">
        <f t="array" ref="J241">IFERROR(_xlfn.IFS('Budget Template Sheet'!$C$10="MAR",'Budget Template Sheet'!$K$193),0)</f>
        <v>0</v>
      </c>
      <c r="K241" s="61" cm="1">
        <f t="array" ref="K241">IFERROR(_xlfn.IFS('Budget Template Sheet'!$C$10="APR",'Budget Template Sheet'!$K$193),0)</f>
        <v>0</v>
      </c>
      <c r="L241" s="61" cm="1">
        <f t="array" ref="L241">IFERROR(_xlfn.IFS('Budget Template Sheet'!$C$10="MAY",'Budget Template Sheet'!$K$193),0)</f>
        <v>0</v>
      </c>
      <c r="M241" s="61" cm="1">
        <f t="array" ref="M241">IFERROR(_xlfn.IFS('Budget Template Sheet'!$C$10="JUN",'Budget Template Sheet'!$K$193),0)</f>
        <v>0</v>
      </c>
      <c r="N241" s="61" cm="1">
        <f t="array" ref="N241">IFERROR(_xlfn.IFS('Budget Template Sheet'!$C$10="JUL",'Budget Template Sheet'!$K$193),0)</f>
        <v>0</v>
      </c>
      <c r="O241" s="61" cm="1">
        <f t="array" ref="O241">IFERROR(_xlfn.IFS('Budget Template Sheet'!$C$10="AUG",'Budget Template Sheet'!$K$193),0)</f>
        <v>0</v>
      </c>
      <c r="P241" s="61" cm="1">
        <f t="array" ref="P241">IFERROR(_xlfn.IFS('Budget Template Sheet'!$C$10="SEP",'Budget Template Sheet'!$K$193),0)</f>
        <v>0</v>
      </c>
      <c r="Q241" s="61" cm="1">
        <f t="array" ref="Q241">IFERROR(_xlfn.IFS('Budget Template Sheet'!$C$10="OCT",'Budget Template Sheet'!$K$193),0)</f>
        <v>0</v>
      </c>
      <c r="R241" s="61" cm="1">
        <f t="array" ref="R241">IFERROR(_xlfn.IFS('Budget Template Sheet'!$C$10="NOV",'Budget Template Sheet'!$K$193),0)</f>
        <v>0</v>
      </c>
      <c r="S241" s="61" cm="1">
        <f t="array" ref="S241">IFERROR(_xlfn.IFS('Budget Template Sheet'!$C$10="DEC",'Budget Template Sheet'!$K$193),0)</f>
        <v>0</v>
      </c>
      <c r="T241" s="61">
        <f t="shared" si="5"/>
        <v>0</v>
      </c>
    </row>
    <row r="242" spans="1:20" x14ac:dyDescent="0.25">
      <c r="A242" s="60" t="s">
        <v>81</v>
      </c>
      <c r="B242" s="63">
        <v>1</v>
      </c>
      <c r="C242" s="77">
        <f>'Budget Template Sheet'!A194</f>
        <v>0</v>
      </c>
      <c r="D242" s="63">
        <f>'Budget Template Sheet'!$M$10</f>
        <v>0</v>
      </c>
      <c r="E242" s="128" t="s">
        <v>82</v>
      </c>
      <c r="F242" s="60" t="e">
        <f>VLOOKUP(C242,Accounts!A:B,2,FALSE)</f>
        <v>#N/A</v>
      </c>
      <c r="G242" s="76">
        <f>'Budget Template Sheet'!$C$5</f>
        <v>0</v>
      </c>
      <c r="H242" s="61" cm="1">
        <f t="array" ref="H242">IFERROR(_xlfn.IFS('Budget Template Sheet'!$C$10="JAN",'Budget Template Sheet'!$K$194),0)</f>
        <v>0</v>
      </c>
      <c r="I242" s="61" cm="1">
        <f t="array" ref="I242">IFERROR(_xlfn.IFS('Budget Template Sheet'!$C$10="FEB",'Budget Template Sheet'!$K$194),0)</f>
        <v>0</v>
      </c>
      <c r="J242" s="61" cm="1">
        <f t="array" ref="J242">IFERROR(_xlfn.IFS('Budget Template Sheet'!$C$10="MAR",'Budget Template Sheet'!$K$194),0)</f>
        <v>0</v>
      </c>
      <c r="K242" s="61" cm="1">
        <f t="array" ref="K242">IFERROR(_xlfn.IFS('Budget Template Sheet'!$C$10="APR",'Budget Template Sheet'!$K$194),0)</f>
        <v>0</v>
      </c>
      <c r="L242" s="61" cm="1">
        <f t="array" ref="L242">IFERROR(_xlfn.IFS('Budget Template Sheet'!$C$10="MAY",'Budget Template Sheet'!$K$194),0)</f>
        <v>0</v>
      </c>
      <c r="M242" s="61" cm="1">
        <f t="array" ref="M242">IFERROR(_xlfn.IFS('Budget Template Sheet'!$C$10="JUN",'Budget Template Sheet'!$K$194),0)</f>
        <v>0</v>
      </c>
      <c r="N242" s="61" cm="1">
        <f t="array" ref="N242">IFERROR(_xlfn.IFS('Budget Template Sheet'!$C$10="JUL",'Budget Template Sheet'!$K$194),0)</f>
        <v>0</v>
      </c>
      <c r="O242" s="61" cm="1">
        <f t="array" ref="O242">IFERROR(_xlfn.IFS('Budget Template Sheet'!$C$10="AUG",'Budget Template Sheet'!$K$194),0)</f>
        <v>0</v>
      </c>
      <c r="P242" s="61" cm="1">
        <f t="array" ref="P242">IFERROR(_xlfn.IFS('Budget Template Sheet'!$C$10="SEP",'Budget Template Sheet'!$K$194),0)</f>
        <v>0</v>
      </c>
      <c r="Q242" s="61" cm="1">
        <f t="array" ref="Q242">IFERROR(_xlfn.IFS('Budget Template Sheet'!$C$10="OCT",'Budget Template Sheet'!$K$194),0)</f>
        <v>0</v>
      </c>
      <c r="R242" s="61" cm="1">
        <f t="array" ref="R242">IFERROR(_xlfn.IFS('Budget Template Sheet'!$C$10="NOV",'Budget Template Sheet'!$K$194),0)</f>
        <v>0</v>
      </c>
      <c r="S242" s="61" cm="1">
        <f t="array" ref="S242">IFERROR(_xlfn.IFS('Budget Template Sheet'!$C$10="DEC",'Budget Template Sheet'!$K$194),0)</f>
        <v>0</v>
      </c>
      <c r="T242" s="61">
        <f t="shared" si="5"/>
        <v>0</v>
      </c>
    </row>
    <row r="243" spans="1:20" x14ac:dyDescent="0.25">
      <c r="A243" s="60" t="s">
        <v>81</v>
      </c>
      <c r="B243" s="63">
        <v>1</v>
      </c>
      <c r="C243" s="77">
        <f>'Budget Template Sheet'!A195</f>
        <v>9431</v>
      </c>
      <c r="D243" s="63">
        <f>'Budget Template Sheet'!$M$10</f>
        <v>0</v>
      </c>
      <c r="E243" s="128" t="s">
        <v>82</v>
      </c>
      <c r="F243" s="60" t="str">
        <f>VLOOKUP(C243,Accounts!A:B,2,FALSE)</f>
        <v>Other Expenses</v>
      </c>
      <c r="G243" s="76">
        <f>'Budget Template Sheet'!$C$5</f>
        <v>0</v>
      </c>
      <c r="H243" s="61" cm="1">
        <f t="array" ref="H243">IFERROR(_xlfn.IFS('Budget Template Sheet'!$C$10="JAN",'Budget Template Sheet'!$K$195),0)</f>
        <v>0</v>
      </c>
      <c r="I243" s="61" cm="1">
        <f t="array" ref="I243">IFERROR(_xlfn.IFS('Budget Template Sheet'!$C$10="FEB",'Budget Template Sheet'!$K$195),0)</f>
        <v>0</v>
      </c>
      <c r="J243" s="61" cm="1">
        <f t="array" ref="J243">IFERROR(_xlfn.IFS('Budget Template Sheet'!$C$10="MAR",'Budget Template Sheet'!$K$195),0)</f>
        <v>0</v>
      </c>
      <c r="K243" s="61" cm="1">
        <f t="array" ref="K243">IFERROR(_xlfn.IFS('Budget Template Sheet'!$C$10="APR",'Budget Template Sheet'!$K$195),0)</f>
        <v>0</v>
      </c>
      <c r="L243" s="61" cm="1">
        <f t="array" ref="L243">IFERROR(_xlfn.IFS('Budget Template Sheet'!$C$10="MAY",'Budget Template Sheet'!$K$195),0)</f>
        <v>0</v>
      </c>
      <c r="M243" s="61" cm="1">
        <f t="array" ref="M243">IFERROR(_xlfn.IFS('Budget Template Sheet'!$C$10="JUN",'Budget Template Sheet'!$K$195),0)</f>
        <v>0</v>
      </c>
      <c r="N243" s="61" cm="1">
        <f t="array" ref="N243">IFERROR(_xlfn.IFS('Budget Template Sheet'!$C$10="JUL",'Budget Template Sheet'!$K$195),0)</f>
        <v>0</v>
      </c>
      <c r="O243" s="61" cm="1">
        <f t="array" ref="O243">IFERROR(_xlfn.IFS('Budget Template Sheet'!$C$10="AUG",'Budget Template Sheet'!$K$195),0)</f>
        <v>0</v>
      </c>
      <c r="P243" s="61" cm="1">
        <f t="array" ref="P243">IFERROR(_xlfn.IFS('Budget Template Sheet'!$C$10="SEP",'Budget Template Sheet'!$K$195),0)</f>
        <v>0</v>
      </c>
      <c r="Q243" s="61" cm="1">
        <f t="array" ref="Q243">IFERROR(_xlfn.IFS('Budget Template Sheet'!$C$10="OCT",'Budget Template Sheet'!$K$195),0)</f>
        <v>0</v>
      </c>
      <c r="R243" s="61" cm="1">
        <f t="array" ref="R243">IFERROR(_xlfn.IFS('Budget Template Sheet'!$C$10="NOV",'Budget Template Sheet'!$K$195),0)</f>
        <v>0</v>
      </c>
      <c r="S243" s="61" cm="1">
        <f t="array" ref="S243">IFERROR(_xlfn.IFS('Budget Template Sheet'!$C$10="DEC",'Budget Template Sheet'!$K$195),0)</f>
        <v>0</v>
      </c>
      <c r="T243" s="61">
        <f t="shared" si="5"/>
        <v>0</v>
      </c>
    </row>
    <row r="244" spans="1:20" x14ac:dyDescent="0.25">
      <c r="A244" s="60" t="s">
        <v>81</v>
      </c>
      <c r="B244" s="63">
        <v>1</v>
      </c>
      <c r="C244" s="77">
        <f>'Budget Template Sheet'!A196</f>
        <v>0</v>
      </c>
      <c r="D244" s="63">
        <f>'Budget Template Sheet'!$M$10</f>
        <v>0</v>
      </c>
      <c r="E244" s="128" t="s">
        <v>82</v>
      </c>
      <c r="F244" s="60" t="e">
        <f>VLOOKUP(C244,Accounts!A:B,2,FALSE)</f>
        <v>#N/A</v>
      </c>
      <c r="G244" s="76">
        <f>'Budget Template Sheet'!$C$5</f>
        <v>0</v>
      </c>
      <c r="H244" s="61" cm="1">
        <f t="array" ref="H244">IFERROR(_xlfn.IFS('Budget Template Sheet'!$C$10="JAN",'Budget Template Sheet'!$K$196),0)</f>
        <v>0</v>
      </c>
      <c r="I244" s="61" cm="1">
        <f t="array" ref="I244">IFERROR(_xlfn.IFS('Budget Template Sheet'!$C$10="FEB",'Budget Template Sheet'!$K$196),0)</f>
        <v>0</v>
      </c>
      <c r="J244" s="61" cm="1">
        <f t="array" ref="J244">IFERROR(_xlfn.IFS('Budget Template Sheet'!$C$10="MAR",'Budget Template Sheet'!$K$196),0)</f>
        <v>0</v>
      </c>
      <c r="K244" s="61" cm="1">
        <f t="array" ref="K244">IFERROR(_xlfn.IFS('Budget Template Sheet'!$C$10="APR",'Budget Template Sheet'!$K$196),0)</f>
        <v>0</v>
      </c>
      <c r="L244" s="61" cm="1">
        <f t="array" ref="L244">IFERROR(_xlfn.IFS('Budget Template Sheet'!$C$10="MAY",'Budget Template Sheet'!$K$196),0)</f>
        <v>0</v>
      </c>
      <c r="M244" s="61" cm="1">
        <f t="array" ref="M244">IFERROR(_xlfn.IFS('Budget Template Sheet'!$C$10="JUN",'Budget Template Sheet'!$K$196),0)</f>
        <v>0</v>
      </c>
      <c r="N244" s="61" cm="1">
        <f t="array" ref="N244">IFERROR(_xlfn.IFS('Budget Template Sheet'!$C$10="JUL",'Budget Template Sheet'!$K$196),0)</f>
        <v>0</v>
      </c>
      <c r="O244" s="61" cm="1">
        <f t="array" ref="O244">IFERROR(_xlfn.IFS('Budget Template Sheet'!$C$10="AUG",'Budget Template Sheet'!$K$196),0)</f>
        <v>0</v>
      </c>
      <c r="P244" s="61" cm="1">
        <f t="array" ref="P244">IFERROR(_xlfn.IFS('Budget Template Sheet'!$C$10="SEP",'Budget Template Sheet'!$K$196),0)</f>
        <v>0</v>
      </c>
      <c r="Q244" s="61" cm="1">
        <f t="array" ref="Q244">IFERROR(_xlfn.IFS('Budget Template Sheet'!$C$10="OCT",'Budget Template Sheet'!$K$196),0)</f>
        <v>0</v>
      </c>
      <c r="R244" s="61" cm="1">
        <f t="array" ref="R244">IFERROR(_xlfn.IFS('Budget Template Sheet'!$C$10="NOV",'Budget Template Sheet'!$K$196),0)</f>
        <v>0</v>
      </c>
      <c r="S244" s="61" cm="1">
        <f t="array" ref="S244">IFERROR(_xlfn.IFS('Budget Template Sheet'!$C$10="DEC",'Budget Template Sheet'!$K$196),0)</f>
        <v>0</v>
      </c>
      <c r="T244" s="61">
        <f t="shared" si="5"/>
        <v>0</v>
      </c>
    </row>
    <row r="245" spans="1:20" x14ac:dyDescent="0.25">
      <c r="A245" s="60" t="s">
        <v>81</v>
      </c>
      <c r="B245" s="63">
        <v>1</v>
      </c>
      <c r="C245" s="77">
        <f>'Budget Template Sheet'!A197</f>
        <v>0</v>
      </c>
      <c r="D245" s="63">
        <f>'Budget Template Sheet'!$M$10</f>
        <v>0</v>
      </c>
      <c r="E245" s="128" t="s">
        <v>82</v>
      </c>
      <c r="F245" s="60" t="e">
        <f>VLOOKUP(C245,Accounts!A:B,2,FALSE)</f>
        <v>#N/A</v>
      </c>
      <c r="G245" s="76">
        <f>'Budget Template Sheet'!$C$5</f>
        <v>0</v>
      </c>
      <c r="H245" s="61" cm="1">
        <f t="array" ref="H245">IFERROR(_xlfn.IFS('Budget Template Sheet'!$C$10="JAN",'Budget Template Sheet'!$K$197),0)</f>
        <v>0</v>
      </c>
      <c r="I245" s="61" cm="1">
        <f t="array" ref="I245">IFERROR(_xlfn.IFS('Budget Template Sheet'!$C$10="FEB",'Budget Template Sheet'!$K$197),0)</f>
        <v>0</v>
      </c>
      <c r="J245" s="61" cm="1">
        <f t="array" ref="J245">IFERROR(_xlfn.IFS('Budget Template Sheet'!$C$10="MAR",'Budget Template Sheet'!$K$197),0)</f>
        <v>0</v>
      </c>
      <c r="K245" s="61" cm="1">
        <f t="array" ref="K245">IFERROR(_xlfn.IFS('Budget Template Sheet'!$C$10="APR",'Budget Template Sheet'!$K$197),0)</f>
        <v>0</v>
      </c>
      <c r="L245" s="61" cm="1">
        <f t="array" ref="L245">IFERROR(_xlfn.IFS('Budget Template Sheet'!$C$10="MAY",'Budget Template Sheet'!$K$197),0)</f>
        <v>0</v>
      </c>
      <c r="M245" s="61" cm="1">
        <f t="array" ref="M245">IFERROR(_xlfn.IFS('Budget Template Sheet'!$C$10="JUN",'Budget Template Sheet'!$K$197),0)</f>
        <v>0</v>
      </c>
      <c r="N245" s="61" cm="1">
        <f t="array" ref="N245">IFERROR(_xlfn.IFS('Budget Template Sheet'!$C$10="JUL",'Budget Template Sheet'!$K$197),0)</f>
        <v>0</v>
      </c>
      <c r="O245" s="61" cm="1">
        <f t="array" ref="O245">IFERROR(_xlfn.IFS('Budget Template Sheet'!$C$10="AUG",'Budget Template Sheet'!$K$197),0)</f>
        <v>0</v>
      </c>
      <c r="P245" s="61" cm="1">
        <f t="array" ref="P245">IFERROR(_xlfn.IFS('Budget Template Sheet'!$C$10="SEP",'Budget Template Sheet'!$K$197),0)</f>
        <v>0</v>
      </c>
      <c r="Q245" s="61" cm="1">
        <f t="array" ref="Q245">IFERROR(_xlfn.IFS('Budget Template Sheet'!$C$10="OCT",'Budget Template Sheet'!$K$197),0)</f>
        <v>0</v>
      </c>
      <c r="R245" s="61" cm="1">
        <f t="array" ref="R245">IFERROR(_xlfn.IFS('Budget Template Sheet'!$C$10="NOV",'Budget Template Sheet'!$K$197),0)</f>
        <v>0</v>
      </c>
      <c r="S245" s="61" cm="1">
        <f t="array" ref="S245">IFERROR(_xlfn.IFS('Budget Template Sheet'!$C$10="DEC",'Budget Template Sheet'!$K$197),0)</f>
        <v>0</v>
      </c>
      <c r="T245" s="61">
        <f t="shared" si="5"/>
        <v>0</v>
      </c>
    </row>
    <row r="246" spans="1:20" x14ac:dyDescent="0.25">
      <c r="A246" s="60" t="s">
        <v>81</v>
      </c>
      <c r="B246" s="63">
        <v>1</v>
      </c>
      <c r="C246" s="77">
        <f>'Budget Template Sheet'!A198</f>
        <v>0</v>
      </c>
      <c r="D246" s="63">
        <f>'Budget Template Sheet'!$M$10</f>
        <v>0</v>
      </c>
      <c r="E246" s="128" t="s">
        <v>82</v>
      </c>
      <c r="F246" s="60" t="e">
        <f>VLOOKUP(C246,Accounts!A:B,2,FALSE)</f>
        <v>#N/A</v>
      </c>
      <c r="G246" s="76">
        <f>'Budget Template Sheet'!$C$5</f>
        <v>0</v>
      </c>
      <c r="H246" s="61" cm="1">
        <f t="array" ref="H246">IFERROR(_xlfn.IFS('Budget Template Sheet'!$C$10="JAN",'Budget Template Sheet'!$K$198),0)</f>
        <v>0</v>
      </c>
      <c r="I246" s="61" cm="1">
        <f t="array" ref="I246">IFERROR(_xlfn.IFS('Budget Template Sheet'!$C$10="FEB",'Budget Template Sheet'!$K$198),0)</f>
        <v>0</v>
      </c>
      <c r="J246" s="61" cm="1">
        <f t="array" ref="J246">IFERROR(_xlfn.IFS('Budget Template Sheet'!$C$10="MAR",'Budget Template Sheet'!$K$198),0)</f>
        <v>0</v>
      </c>
      <c r="K246" s="61" cm="1">
        <f t="array" ref="K246">IFERROR(_xlfn.IFS('Budget Template Sheet'!$C$10="APR",'Budget Template Sheet'!$K$198),0)</f>
        <v>0</v>
      </c>
      <c r="L246" s="61" cm="1">
        <f t="array" ref="L246">IFERROR(_xlfn.IFS('Budget Template Sheet'!$C$10="MAY",'Budget Template Sheet'!$K$198),0)</f>
        <v>0</v>
      </c>
      <c r="M246" s="61" cm="1">
        <f t="array" ref="M246">IFERROR(_xlfn.IFS('Budget Template Sheet'!$C$10="JUN",'Budget Template Sheet'!$K$198),0)</f>
        <v>0</v>
      </c>
      <c r="N246" s="61" cm="1">
        <f t="array" ref="N246">IFERROR(_xlfn.IFS('Budget Template Sheet'!$C$10="JUL",'Budget Template Sheet'!$K$198),0)</f>
        <v>0</v>
      </c>
      <c r="O246" s="61" cm="1">
        <f t="array" ref="O246">IFERROR(_xlfn.IFS('Budget Template Sheet'!$C$10="AUG",'Budget Template Sheet'!$K$198),0)</f>
        <v>0</v>
      </c>
      <c r="P246" s="61" cm="1">
        <f t="array" ref="P246">IFERROR(_xlfn.IFS('Budget Template Sheet'!$C$10="SEP",'Budget Template Sheet'!$K$198),0)</f>
        <v>0</v>
      </c>
      <c r="Q246" s="61" cm="1">
        <f t="array" ref="Q246">IFERROR(_xlfn.IFS('Budget Template Sheet'!$C$10="OCT",'Budget Template Sheet'!$K$198),0)</f>
        <v>0</v>
      </c>
      <c r="R246" s="61" cm="1">
        <f t="array" ref="R246">IFERROR(_xlfn.IFS('Budget Template Sheet'!$C$10="NOV",'Budget Template Sheet'!$K$198),0)</f>
        <v>0</v>
      </c>
      <c r="S246" s="61" cm="1">
        <f t="array" ref="S246">IFERROR(_xlfn.IFS('Budget Template Sheet'!$C$10="DEC",'Budget Template Sheet'!$K$198),0)</f>
        <v>0</v>
      </c>
      <c r="T246" s="61">
        <f t="shared" si="5"/>
        <v>0</v>
      </c>
    </row>
    <row r="247" spans="1:20" x14ac:dyDescent="0.25">
      <c r="A247" s="60" t="s">
        <v>81</v>
      </c>
      <c r="B247" s="63">
        <v>1</v>
      </c>
      <c r="C247" s="77">
        <f>'Budget Template Sheet'!A199</f>
        <v>0</v>
      </c>
      <c r="D247" s="63">
        <f>'Budget Template Sheet'!$M$10</f>
        <v>0</v>
      </c>
      <c r="E247" s="128" t="s">
        <v>82</v>
      </c>
      <c r="F247" s="60" t="e">
        <f>VLOOKUP(C247,Accounts!A:B,2,FALSE)</f>
        <v>#N/A</v>
      </c>
      <c r="G247" s="76">
        <f>'Budget Template Sheet'!$C$5</f>
        <v>0</v>
      </c>
      <c r="H247" s="61" cm="1">
        <f t="array" ref="H247">IFERROR(_xlfn.IFS('Budget Template Sheet'!$C$10="JAN",'Budget Template Sheet'!$K$199),0)</f>
        <v>0</v>
      </c>
      <c r="I247" s="61" cm="1">
        <f t="array" ref="I247">IFERROR(_xlfn.IFS('Budget Template Sheet'!$C$10="FEB",'Budget Template Sheet'!$K$199),0)</f>
        <v>0</v>
      </c>
      <c r="J247" s="61" cm="1">
        <f t="array" ref="J247">IFERROR(_xlfn.IFS('Budget Template Sheet'!$C$10="MAR",'Budget Template Sheet'!$K$199),0)</f>
        <v>0</v>
      </c>
      <c r="K247" s="61" cm="1">
        <f t="array" ref="K247">IFERROR(_xlfn.IFS('Budget Template Sheet'!$C$10="APR",'Budget Template Sheet'!$K$199),0)</f>
        <v>0</v>
      </c>
      <c r="L247" s="61" cm="1">
        <f t="array" ref="L247">IFERROR(_xlfn.IFS('Budget Template Sheet'!$C$10="MAY",'Budget Template Sheet'!$K$199),0)</f>
        <v>0</v>
      </c>
      <c r="M247" s="61" cm="1">
        <f t="array" ref="M247">IFERROR(_xlfn.IFS('Budget Template Sheet'!$C$10="JUN",'Budget Template Sheet'!$K$199),0)</f>
        <v>0</v>
      </c>
      <c r="N247" s="61" cm="1">
        <f t="array" ref="N247">IFERROR(_xlfn.IFS('Budget Template Sheet'!$C$10="JUL",'Budget Template Sheet'!$K$199),0)</f>
        <v>0</v>
      </c>
      <c r="O247" s="61" cm="1">
        <f t="array" ref="O247">IFERROR(_xlfn.IFS('Budget Template Sheet'!$C$10="AUG",'Budget Template Sheet'!$K$199),0)</f>
        <v>0</v>
      </c>
      <c r="P247" s="61" cm="1">
        <f t="array" ref="P247">IFERROR(_xlfn.IFS('Budget Template Sheet'!$C$10="SEP",'Budget Template Sheet'!$K$199),0)</f>
        <v>0</v>
      </c>
      <c r="Q247" s="61" cm="1">
        <f t="array" ref="Q247">IFERROR(_xlfn.IFS('Budget Template Sheet'!$C$10="OCT",'Budget Template Sheet'!$K$199),0)</f>
        <v>0</v>
      </c>
      <c r="R247" s="61" cm="1">
        <f t="array" ref="R247">IFERROR(_xlfn.IFS('Budget Template Sheet'!$C$10="NOV",'Budget Template Sheet'!$K$199),0)</f>
        <v>0</v>
      </c>
      <c r="S247" s="61" cm="1">
        <f t="array" ref="S247">IFERROR(_xlfn.IFS('Budget Template Sheet'!$C$10="DEC",'Budget Template Sheet'!$K$199),0)</f>
        <v>0</v>
      </c>
      <c r="T247" s="61">
        <f t="shared" si="5"/>
        <v>0</v>
      </c>
    </row>
    <row r="248" spans="1:20" x14ac:dyDescent="0.25">
      <c r="A248" s="17"/>
      <c r="B248" s="15"/>
      <c r="C248" s="77"/>
      <c r="D248" s="15"/>
      <c r="E248" s="128"/>
      <c r="F248" s="15"/>
      <c r="G248" s="15"/>
    </row>
    <row r="249" spans="1:20" x14ac:dyDescent="0.25">
      <c r="A249" s="17"/>
      <c r="B249" s="15"/>
      <c r="C249" s="77"/>
      <c r="D249" s="15"/>
      <c r="E249" s="122"/>
      <c r="F249" s="15"/>
      <c r="G249" s="15"/>
    </row>
    <row r="250" spans="1:20" x14ac:dyDescent="0.25">
      <c r="A250" s="17"/>
      <c r="B250" s="15"/>
      <c r="C250" s="77"/>
      <c r="D250" s="15"/>
      <c r="E250" s="122"/>
      <c r="F250" s="15"/>
      <c r="G250" s="15"/>
    </row>
    <row r="251" spans="1:20" x14ac:dyDescent="0.25">
      <c r="A251" s="17"/>
      <c r="B251" s="15"/>
      <c r="C251" s="77"/>
      <c r="D251" s="15"/>
      <c r="E251" s="122"/>
      <c r="F251" s="15"/>
      <c r="G251" s="15"/>
    </row>
    <row r="252" spans="1:20" x14ac:dyDescent="0.25">
      <c r="A252" s="17"/>
      <c r="B252" s="15"/>
      <c r="C252" s="77"/>
      <c r="D252" s="15"/>
      <c r="E252" s="122"/>
      <c r="F252" s="15"/>
      <c r="G252" s="15"/>
    </row>
    <row r="253" spans="1:20" x14ac:dyDescent="0.25">
      <c r="A253" s="17"/>
      <c r="B253" s="15"/>
      <c r="C253" s="77"/>
      <c r="D253" s="15"/>
      <c r="E253" s="122"/>
      <c r="F253" s="15"/>
      <c r="G253" s="15"/>
    </row>
    <row r="254" spans="1:20" x14ac:dyDescent="0.25">
      <c r="A254" s="17"/>
      <c r="B254" s="15"/>
      <c r="C254" s="77"/>
      <c r="D254" s="15"/>
      <c r="E254" s="122"/>
      <c r="F254" s="15"/>
      <c r="G254" s="15"/>
    </row>
    <row r="255" spans="1:20" x14ac:dyDescent="0.25">
      <c r="A255" s="17"/>
      <c r="B255" s="15"/>
      <c r="C255" s="77"/>
      <c r="D255" s="15"/>
      <c r="E255" s="122"/>
      <c r="F255" s="15"/>
      <c r="G255" s="15"/>
    </row>
    <row r="256" spans="1:20" x14ac:dyDescent="0.25">
      <c r="A256" s="17"/>
      <c r="B256" s="15"/>
      <c r="C256" s="77"/>
      <c r="D256" s="15"/>
      <c r="E256" s="122"/>
      <c r="F256" s="15"/>
      <c r="G256" s="15"/>
    </row>
    <row r="257" spans="1:7" x14ac:dyDescent="0.25">
      <c r="A257" s="17"/>
      <c r="B257" s="15"/>
      <c r="C257" s="77"/>
      <c r="D257" s="15"/>
      <c r="E257" s="122"/>
      <c r="F257" s="15"/>
      <c r="G257" s="15"/>
    </row>
    <row r="258" spans="1:7" x14ac:dyDescent="0.25">
      <c r="A258" s="17"/>
      <c r="B258" s="15"/>
      <c r="C258" s="77"/>
      <c r="D258" s="15"/>
      <c r="E258" s="122"/>
      <c r="F258" s="15"/>
      <c r="G258" s="15"/>
    </row>
    <row r="259" spans="1:7" x14ac:dyDescent="0.25">
      <c r="A259" s="17"/>
      <c r="B259" s="15"/>
      <c r="C259" s="77"/>
      <c r="D259" s="15"/>
      <c r="E259" s="122"/>
      <c r="F259" s="15"/>
      <c r="G259" s="15"/>
    </row>
    <row r="260" spans="1:7" x14ac:dyDescent="0.25">
      <c r="A260" s="17"/>
      <c r="B260" s="15"/>
      <c r="C260" s="77"/>
      <c r="D260" s="15"/>
      <c r="E260" s="122"/>
      <c r="F260" s="15"/>
      <c r="G260" s="15"/>
    </row>
    <row r="261" spans="1:7" x14ac:dyDescent="0.25">
      <c r="A261" s="17"/>
      <c r="B261" s="15"/>
      <c r="C261" s="77"/>
      <c r="D261" s="15"/>
      <c r="E261" s="122"/>
      <c r="F261" s="15"/>
      <c r="G261" s="15"/>
    </row>
    <row r="262" spans="1:7" x14ac:dyDescent="0.25">
      <c r="A262" s="17"/>
      <c r="B262" s="15"/>
      <c r="C262" s="77"/>
      <c r="D262" s="15"/>
      <c r="E262" s="122"/>
      <c r="F262" s="15"/>
      <c r="G262" s="15"/>
    </row>
    <row r="263" spans="1:7" x14ac:dyDescent="0.25">
      <c r="A263" s="17"/>
      <c r="B263" s="15"/>
      <c r="C263" s="77"/>
      <c r="D263" s="15"/>
      <c r="E263" s="122"/>
      <c r="F263" s="15"/>
      <c r="G263" s="15"/>
    </row>
    <row r="264" spans="1:7" x14ac:dyDescent="0.25">
      <c r="A264" s="17"/>
      <c r="B264" s="15"/>
      <c r="C264" s="77"/>
      <c r="D264" s="15"/>
      <c r="E264" s="122"/>
      <c r="F264" s="15"/>
      <c r="G264" s="15"/>
    </row>
    <row r="265" spans="1:7" x14ac:dyDescent="0.25">
      <c r="A265" s="17"/>
      <c r="B265" s="15"/>
      <c r="C265" s="77"/>
      <c r="D265" s="15"/>
      <c r="E265" s="122"/>
      <c r="F265" s="15"/>
      <c r="G265" s="15"/>
    </row>
    <row r="266" spans="1:7" x14ac:dyDescent="0.25">
      <c r="A266" s="17"/>
      <c r="B266" s="15"/>
      <c r="C266" s="77"/>
      <c r="D266" s="15"/>
      <c r="E266" s="122"/>
      <c r="F266" s="15"/>
      <c r="G266" s="15"/>
    </row>
    <row r="267" spans="1:7" x14ac:dyDescent="0.25">
      <c r="A267" s="17"/>
      <c r="B267" s="15"/>
      <c r="C267" s="77"/>
      <c r="D267" s="15"/>
      <c r="E267" s="122"/>
      <c r="F267" s="15"/>
      <c r="G267" s="15"/>
    </row>
    <row r="268" spans="1:7" x14ac:dyDescent="0.25">
      <c r="A268" s="17"/>
      <c r="B268" s="15"/>
      <c r="C268" s="77"/>
      <c r="D268" s="15"/>
      <c r="E268" s="122"/>
      <c r="F268" s="15"/>
      <c r="G268" s="15"/>
    </row>
    <row r="269" spans="1:7" x14ac:dyDescent="0.25">
      <c r="A269" s="17"/>
      <c r="B269" s="15"/>
      <c r="C269" s="77"/>
      <c r="D269" s="15"/>
      <c r="E269" s="122"/>
      <c r="F269" s="15"/>
      <c r="G269" s="15"/>
    </row>
    <row r="270" spans="1:7" x14ac:dyDescent="0.25">
      <c r="A270" s="17"/>
      <c r="B270" s="15"/>
      <c r="C270" s="15"/>
      <c r="D270" s="15"/>
      <c r="E270" s="122"/>
      <c r="F270" s="15"/>
      <c r="G270" s="15"/>
    </row>
    <row r="271" spans="1:7" x14ac:dyDescent="0.25">
      <c r="A271" s="17"/>
      <c r="B271" s="15"/>
      <c r="C271" s="15"/>
      <c r="D271" s="15"/>
      <c r="E271" s="122"/>
      <c r="F271" s="15"/>
      <c r="G271" s="15"/>
    </row>
    <row r="272" spans="1:7" x14ac:dyDescent="0.25">
      <c r="A272" s="17"/>
      <c r="B272" s="15"/>
      <c r="C272" s="15"/>
      <c r="D272" s="15"/>
      <c r="E272" s="122"/>
      <c r="F272" s="15"/>
      <c r="G272" s="15"/>
    </row>
    <row r="273" spans="1:7" x14ac:dyDescent="0.25">
      <c r="A273" s="17"/>
      <c r="B273" s="15"/>
      <c r="C273" s="15"/>
      <c r="D273" s="15"/>
      <c r="E273" s="122"/>
      <c r="F273" s="15"/>
      <c r="G273" s="15"/>
    </row>
    <row r="274" spans="1:7" x14ac:dyDescent="0.25">
      <c r="A274" s="17"/>
      <c r="B274" s="15"/>
      <c r="C274" s="15"/>
      <c r="D274" s="15"/>
      <c r="E274" s="122"/>
      <c r="F274" s="15"/>
      <c r="G274" s="15"/>
    </row>
    <row r="275" spans="1:7" x14ac:dyDescent="0.25">
      <c r="A275" s="17"/>
      <c r="B275" s="15"/>
      <c r="C275" s="15"/>
      <c r="D275" s="15"/>
      <c r="E275" s="122"/>
      <c r="F275" s="15"/>
      <c r="G275" s="15"/>
    </row>
    <row r="276" spans="1:7" x14ac:dyDescent="0.25">
      <c r="A276" s="17"/>
      <c r="B276" s="15"/>
      <c r="C276" s="15"/>
      <c r="D276" s="15"/>
      <c r="E276" s="122"/>
      <c r="F276" s="15"/>
      <c r="G276" s="15"/>
    </row>
    <row r="277" spans="1:7" x14ac:dyDescent="0.25">
      <c r="A277" s="17"/>
      <c r="B277" s="15"/>
      <c r="C277" s="15"/>
      <c r="D277" s="15"/>
      <c r="E277" s="122"/>
      <c r="F277" s="15"/>
      <c r="G277" s="15"/>
    </row>
    <row r="278" spans="1:7" x14ac:dyDescent="0.25">
      <c r="A278" s="17"/>
      <c r="B278" s="15"/>
      <c r="C278" s="15"/>
      <c r="D278" s="15"/>
      <c r="E278" s="122"/>
      <c r="F278" s="15"/>
      <c r="G278" s="15"/>
    </row>
    <row r="279" spans="1:7" x14ac:dyDescent="0.25">
      <c r="A279" s="17"/>
      <c r="B279" s="15"/>
      <c r="C279" s="15"/>
      <c r="D279" s="15"/>
      <c r="E279" s="122"/>
      <c r="F279" s="15"/>
      <c r="G279" s="15"/>
    </row>
    <row r="280" spans="1:7" x14ac:dyDescent="0.25">
      <c r="A280" s="17"/>
      <c r="B280" s="15"/>
      <c r="C280" s="15"/>
      <c r="D280" s="15"/>
      <c r="E280" s="122"/>
      <c r="F280" s="15"/>
      <c r="G280" s="15"/>
    </row>
    <row r="281" spans="1:7" x14ac:dyDescent="0.25">
      <c r="A281" s="17"/>
      <c r="B281" s="15"/>
      <c r="C281" s="15"/>
      <c r="D281" s="15"/>
      <c r="E281" s="122"/>
      <c r="F281" s="15"/>
      <c r="G281" s="15"/>
    </row>
    <row r="282" spans="1:7" x14ac:dyDescent="0.25">
      <c r="A282" s="17"/>
      <c r="B282" s="15"/>
      <c r="C282" s="15"/>
      <c r="D282" s="15"/>
      <c r="E282" s="122"/>
      <c r="F282" s="15"/>
      <c r="G282" s="15"/>
    </row>
    <row r="283" spans="1:7" x14ac:dyDescent="0.25">
      <c r="A283" s="17"/>
      <c r="B283" s="15"/>
      <c r="C283" s="15"/>
      <c r="D283" s="15"/>
      <c r="E283" s="122"/>
      <c r="F283" s="15"/>
      <c r="G283" s="15"/>
    </row>
    <row r="284" spans="1:7" x14ac:dyDescent="0.25">
      <c r="A284" s="17"/>
      <c r="B284" s="15"/>
      <c r="C284" s="15"/>
      <c r="D284" s="15"/>
      <c r="E284" s="122"/>
      <c r="F284" s="15"/>
      <c r="G284" s="15"/>
    </row>
    <row r="285" spans="1:7" x14ac:dyDescent="0.25">
      <c r="A285" s="17"/>
      <c r="B285" s="15"/>
      <c r="C285" s="15"/>
      <c r="D285" s="15"/>
      <c r="E285" s="122"/>
      <c r="F285" s="15"/>
      <c r="G285" s="15"/>
    </row>
    <row r="286" spans="1:7" x14ac:dyDescent="0.25">
      <c r="A286" s="17"/>
      <c r="B286" s="15"/>
      <c r="C286" s="15"/>
      <c r="D286" s="15"/>
      <c r="E286" s="122"/>
      <c r="F286" s="15"/>
      <c r="G286" s="15"/>
    </row>
    <row r="287" spans="1:7" x14ac:dyDescent="0.25">
      <c r="A287" s="17"/>
      <c r="B287" s="15"/>
      <c r="C287" s="15"/>
      <c r="D287" s="15"/>
      <c r="E287" s="122"/>
      <c r="F287" s="15"/>
      <c r="G287" s="15"/>
    </row>
    <row r="288" spans="1:7" x14ac:dyDescent="0.25">
      <c r="A288" s="17"/>
      <c r="B288" s="15"/>
      <c r="C288" s="15"/>
      <c r="D288" s="15"/>
      <c r="E288" s="122"/>
      <c r="F288" s="15"/>
      <c r="G288" s="15"/>
    </row>
    <row r="289" spans="1:7" x14ac:dyDescent="0.25">
      <c r="A289" s="17"/>
      <c r="B289" s="15"/>
      <c r="C289" s="15"/>
      <c r="D289" s="15"/>
      <c r="E289" s="122"/>
      <c r="F289" s="15"/>
      <c r="G289" s="15"/>
    </row>
    <row r="290" spans="1:7" x14ac:dyDescent="0.25">
      <c r="A290" s="17"/>
      <c r="B290" s="15"/>
      <c r="C290" s="15"/>
      <c r="D290" s="15"/>
      <c r="E290" s="122"/>
      <c r="F290" s="15"/>
      <c r="G290" s="15"/>
    </row>
    <row r="291" spans="1:7" x14ac:dyDescent="0.25">
      <c r="A291" s="17"/>
      <c r="B291" s="15"/>
      <c r="C291" s="15"/>
      <c r="D291" s="15"/>
      <c r="E291" s="122"/>
      <c r="F291" s="15"/>
      <c r="G291" s="15"/>
    </row>
    <row r="292" spans="1:7" x14ac:dyDescent="0.25">
      <c r="A292" s="17"/>
      <c r="B292" s="15"/>
      <c r="C292" s="15"/>
      <c r="D292" s="15"/>
      <c r="E292" s="122"/>
      <c r="F292" s="15"/>
      <c r="G292" s="15"/>
    </row>
    <row r="293" spans="1:7" x14ac:dyDescent="0.25">
      <c r="A293" s="17"/>
      <c r="B293" s="15"/>
      <c r="C293" s="15"/>
      <c r="D293" s="15"/>
      <c r="E293" s="122"/>
      <c r="F293" s="15"/>
      <c r="G293" s="15"/>
    </row>
    <row r="294" spans="1:7" x14ac:dyDescent="0.25">
      <c r="A294" s="17"/>
      <c r="B294" s="15"/>
      <c r="C294" s="15"/>
      <c r="D294" s="15"/>
      <c r="E294" s="122"/>
      <c r="F294" s="15"/>
      <c r="G294" s="15"/>
    </row>
    <row r="295" spans="1:7" x14ac:dyDescent="0.25">
      <c r="A295" s="17"/>
      <c r="B295" s="15"/>
      <c r="C295" s="15"/>
      <c r="D295" s="15"/>
      <c r="E295" s="122"/>
      <c r="F295" s="15"/>
      <c r="G295" s="15"/>
    </row>
    <row r="296" spans="1:7" x14ac:dyDescent="0.25">
      <c r="A296" s="17"/>
      <c r="B296" s="15"/>
      <c r="C296" s="15"/>
      <c r="D296" s="15"/>
      <c r="E296" s="122"/>
      <c r="F296" s="15"/>
      <c r="G296" s="15"/>
    </row>
    <row r="297" spans="1:7" x14ac:dyDescent="0.25">
      <c r="A297" s="17"/>
      <c r="B297" s="15"/>
      <c r="C297" s="15"/>
      <c r="D297" s="15"/>
      <c r="E297" s="122"/>
      <c r="F297" s="15"/>
      <c r="G297" s="15"/>
    </row>
    <row r="298" spans="1:7" x14ac:dyDescent="0.25">
      <c r="A298" s="17"/>
      <c r="B298" s="15"/>
      <c r="C298" s="15"/>
      <c r="D298" s="15"/>
      <c r="E298" s="122"/>
      <c r="F298" s="15"/>
      <c r="G298" s="15"/>
    </row>
    <row r="299" spans="1:7" x14ac:dyDescent="0.25">
      <c r="A299" s="17"/>
      <c r="B299" s="15"/>
      <c r="C299" s="15"/>
      <c r="D299" s="15"/>
      <c r="E299" s="122"/>
      <c r="F299" s="15"/>
      <c r="G299" s="15"/>
    </row>
    <row r="300" spans="1:7" x14ac:dyDescent="0.25">
      <c r="A300" s="17"/>
      <c r="B300" s="15"/>
      <c r="C300" s="15"/>
      <c r="D300" s="15"/>
      <c r="E300" s="122"/>
      <c r="F300" s="15"/>
      <c r="G300" s="15"/>
    </row>
    <row r="301" spans="1:7" x14ac:dyDescent="0.25">
      <c r="A301" s="17"/>
      <c r="B301" s="15"/>
      <c r="C301" s="15"/>
      <c r="D301" s="15"/>
      <c r="E301" s="122"/>
      <c r="F301" s="15"/>
      <c r="G301" s="15"/>
    </row>
    <row r="302" spans="1:7" x14ac:dyDescent="0.25">
      <c r="A302" s="17"/>
      <c r="B302" s="15"/>
      <c r="C302" s="15"/>
      <c r="D302" s="15"/>
      <c r="E302" s="122"/>
      <c r="F302" s="15"/>
      <c r="G302" s="15"/>
    </row>
    <row r="303" spans="1:7" x14ac:dyDescent="0.25">
      <c r="A303" s="17"/>
      <c r="B303" s="15"/>
      <c r="C303" s="15"/>
      <c r="D303" s="15"/>
      <c r="E303" s="122"/>
      <c r="F303" s="15"/>
      <c r="G303" s="15"/>
    </row>
    <row r="304" spans="1:7" x14ac:dyDescent="0.25">
      <c r="A304" s="17"/>
      <c r="B304" s="15"/>
      <c r="C304" s="15"/>
      <c r="D304" s="15"/>
      <c r="E304" s="122"/>
      <c r="F304" s="15"/>
      <c r="G304" s="15"/>
    </row>
    <row r="305" spans="1:7" x14ac:dyDescent="0.25">
      <c r="A305" s="17"/>
      <c r="B305" s="15"/>
      <c r="C305" s="15"/>
      <c r="D305" s="15"/>
      <c r="E305" s="122"/>
      <c r="F305" s="15"/>
      <c r="G305" s="15"/>
    </row>
    <row r="306" spans="1:7" x14ac:dyDescent="0.25">
      <c r="A306" s="17"/>
      <c r="B306" s="15"/>
      <c r="C306" s="15"/>
      <c r="D306" s="15"/>
      <c r="E306" s="122"/>
      <c r="F306" s="15"/>
      <c r="G306" s="15"/>
    </row>
    <row r="307" spans="1:7" x14ac:dyDescent="0.25">
      <c r="A307" s="17"/>
      <c r="B307" s="15"/>
      <c r="C307" s="15"/>
      <c r="D307" s="15"/>
      <c r="E307" s="122"/>
      <c r="F307" s="15"/>
      <c r="G307" s="15"/>
    </row>
    <row r="308" spans="1:7" x14ac:dyDescent="0.25">
      <c r="A308" s="17"/>
      <c r="B308" s="15"/>
      <c r="C308" s="15"/>
      <c r="D308" s="15"/>
      <c r="E308" s="122"/>
      <c r="F308" s="15"/>
      <c r="G308" s="15"/>
    </row>
    <row r="309" spans="1:7" x14ac:dyDescent="0.25">
      <c r="A309" s="17"/>
      <c r="B309" s="15"/>
      <c r="C309" s="15"/>
      <c r="D309" s="15"/>
      <c r="E309" s="122"/>
      <c r="F309" s="15"/>
      <c r="G309" s="15"/>
    </row>
    <row r="310" spans="1:7" x14ac:dyDescent="0.25">
      <c r="A310" s="17"/>
      <c r="B310" s="15"/>
      <c r="C310" s="15"/>
      <c r="D310" s="15"/>
      <c r="E310" s="122"/>
      <c r="F310" s="15"/>
      <c r="G310" s="15"/>
    </row>
    <row r="311" spans="1:7" x14ac:dyDescent="0.25">
      <c r="A311" s="17"/>
      <c r="B311" s="15"/>
      <c r="C311" s="15"/>
      <c r="D311" s="15"/>
      <c r="E311" s="122"/>
      <c r="F311" s="15"/>
      <c r="G311" s="15"/>
    </row>
    <row r="312" spans="1:7" x14ac:dyDescent="0.25">
      <c r="A312" s="17"/>
      <c r="B312" s="15"/>
      <c r="C312" s="15"/>
      <c r="D312" s="15"/>
      <c r="E312" s="122"/>
      <c r="F312" s="15"/>
      <c r="G312" s="15"/>
    </row>
    <row r="313" spans="1:7" x14ac:dyDescent="0.25">
      <c r="A313" s="17"/>
      <c r="B313" s="15"/>
      <c r="C313" s="15"/>
      <c r="D313" s="15"/>
      <c r="E313" s="122"/>
      <c r="F313" s="15"/>
      <c r="G313" s="15"/>
    </row>
    <row r="314" spans="1:7" x14ac:dyDescent="0.25">
      <c r="A314" s="17"/>
      <c r="B314" s="15"/>
      <c r="C314" s="15"/>
      <c r="D314" s="15"/>
      <c r="E314" s="122"/>
      <c r="F314" s="15"/>
      <c r="G314" s="15"/>
    </row>
    <row r="315" spans="1:7" x14ac:dyDescent="0.25">
      <c r="A315" s="17"/>
      <c r="B315" s="15"/>
      <c r="C315" s="15"/>
      <c r="D315" s="15"/>
      <c r="E315" s="122"/>
      <c r="F315" s="15"/>
      <c r="G315" s="15"/>
    </row>
    <row r="316" spans="1:7" x14ac:dyDescent="0.25">
      <c r="A316" s="17"/>
      <c r="B316" s="15"/>
      <c r="C316" s="15"/>
      <c r="D316" s="15"/>
      <c r="E316" s="122"/>
      <c r="F316" s="15"/>
      <c r="G316" s="15"/>
    </row>
    <row r="317" spans="1:7" x14ac:dyDescent="0.25">
      <c r="A317" s="17"/>
      <c r="B317" s="15"/>
      <c r="C317" s="15"/>
      <c r="D317" s="15"/>
      <c r="E317" s="122"/>
      <c r="F317" s="15"/>
      <c r="G317" s="15"/>
    </row>
    <row r="318" spans="1:7" x14ac:dyDescent="0.25">
      <c r="A318" s="17"/>
      <c r="B318" s="15"/>
      <c r="C318" s="15"/>
      <c r="D318" s="15"/>
      <c r="E318" s="122"/>
      <c r="F318" s="15"/>
      <c r="G318" s="15"/>
    </row>
    <row r="319" spans="1:7" x14ac:dyDescent="0.25">
      <c r="A319" s="17"/>
      <c r="B319" s="15"/>
      <c r="C319" s="15"/>
      <c r="D319" s="15"/>
      <c r="E319" s="122"/>
      <c r="F319" s="15"/>
      <c r="G319" s="15"/>
    </row>
    <row r="320" spans="1:7" x14ac:dyDescent="0.25">
      <c r="A320" s="17"/>
      <c r="B320" s="15"/>
      <c r="C320" s="15"/>
      <c r="D320" s="15"/>
      <c r="E320" s="122"/>
      <c r="F320" s="15"/>
      <c r="G320" s="15"/>
    </row>
    <row r="321" spans="1:7" x14ac:dyDescent="0.25">
      <c r="A321" s="17"/>
      <c r="B321" s="15"/>
      <c r="C321" s="15"/>
      <c r="D321" s="15"/>
      <c r="E321" s="122"/>
      <c r="F321" s="15"/>
      <c r="G321" s="15"/>
    </row>
    <row r="322" spans="1:7" x14ac:dyDescent="0.25">
      <c r="A322" s="17"/>
      <c r="B322" s="15"/>
      <c r="C322" s="15"/>
      <c r="D322" s="15"/>
      <c r="E322" s="122"/>
      <c r="F322" s="15"/>
      <c r="G322" s="15"/>
    </row>
    <row r="323" spans="1:7" x14ac:dyDescent="0.25">
      <c r="A323" s="17"/>
      <c r="B323" s="15"/>
      <c r="C323" s="15"/>
      <c r="D323" s="15"/>
      <c r="E323" s="122"/>
      <c r="F323" s="15"/>
      <c r="G323" s="15"/>
    </row>
    <row r="324" spans="1:7" x14ac:dyDescent="0.25">
      <c r="A324" s="17"/>
      <c r="B324" s="15"/>
      <c r="C324" s="15"/>
      <c r="D324" s="15"/>
      <c r="E324" s="122"/>
      <c r="F324" s="15"/>
      <c r="G324" s="15"/>
    </row>
    <row r="325" spans="1:7" x14ac:dyDescent="0.25">
      <c r="A325" s="17"/>
      <c r="B325" s="15"/>
      <c r="C325" s="15"/>
      <c r="D325" s="15"/>
      <c r="E325" s="122"/>
      <c r="F325" s="15"/>
      <c r="G325" s="15"/>
    </row>
    <row r="326" spans="1:7" x14ac:dyDescent="0.25">
      <c r="A326" s="17"/>
      <c r="B326" s="15"/>
      <c r="C326" s="15"/>
      <c r="D326" s="15"/>
      <c r="E326" s="122"/>
      <c r="F326" s="15"/>
      <c r="G326" s="15"/>
    </row>
    <row r="327" spans="1:7" x14ac:dyDescent="0.25">
      <c r="A327" s="17"/>
      <c r="B327" s="15"/>
      <c r="C327" s="15"/>
      <c r="D327" s="15"/>
      <c r="E327" s="122"/>
      <c r="F327" s="15"/>
      <c r="G327" s="15"/>
    </row>
    <row r="328" spans="1:7" x14ac:dyDescent="0.25">
      <c r="A328" s="17"/>
      <c r="B328" s="15"/>
      <c r="C328" s="15"/>
      <c r="D328" s="15"/>
      <c r="E328" s="122"/>
      <c r="F328" s="15"/>
      <c r="G328" s="15"/>
    </row>
    <row r="329" spans="1:7" x14ac:dyDescent="0.25">
      <c r="A329" s="17"/>
      <c r="B329" s="15"/>
      <c r="C329" s="15"/>
      <c r="D329" s="15"/>
      <c r="E329" s="122"/>
      <c r="F329" s="15"/>
      <c r="G329" s="15"/>
    </row>
    <row r="330" spans="1:7" x14ac:dyDescent="0.25">
      <c r="A330" s="17"/>
      <c r="B330" s="15"/>
      <c r="C330" s="15"/>
      <c r="D330" s="15"/>
      <c r="E330" s="122"/>
      <c r="F330" s="15"/>
      <c r="G330" s="15"/>
    </row>
    <row r="331" spans="1:7" x14ac:dyDescent="0.25">
      <c r="A331" s="17"/>
      <c r="B331" s="15"/>
      <c r="C331" s="15"/>
      <c r="D331" s="15"/>
      <c r="E331" s="122"/>
      <c r="F331" s="15"/>
      <c r="G331" s="15"/>
    </row>
    <row r="332" spans="1:7" x14ac:dyDescent="0.25">
      <c r="A332" s="17"/>
      <c r="B332" s="15"/>
      <c r="C332" s="15"/>
      <c r="D332" s="15"/>
      <c r="E332" s="122"/>
      <c r="F332" s="15"/>
      <c r="G332" s="15"/>
    </row>
    <row r="333" spans="1:7" x14ac:dyDescent="0.25">
      <c r="A333" s="17"/>
      <c r="B333" s="15"/>
      <c r="C333" s="15"/>
      <c r="D333" s="15"/>
      <c r="E333" s="122"/>
      <c r="F333" s="15"/>
      <c r="G333" s="15"/>
    </row>
    <row r="334" spans="1:7" x14ac:dyDescent="0.25">
      <c r="A334" s="17"/>
      <c r="B334" s="15"/>
      <c r="C334" s="15"/>
      <c r="D334" s="15"/>
      <c r="E334" s="122"/>
      <c r="F334" s="15"/>
      <c r="G334" s="15"/>
    </row>
    <row r="335" spans="1:7" x14ac:dyDescent="0.25">
      <c r="A335" s="17"/>
      <c r="B335" s="15"/>
      <c r="C335" s="15"/>
      <c r="D335" s="15"/>
      <c r="E335" s="122"/>
      <c r="F335" s="15"/>
      <c r="G335" s="15"/>
    </row>
    <row r="336" spans="1:7" x14ac:dyDescent="0.25">
      <c r="A336" s="17"/>
      <c r="B336" s="15"/>
      <c r="C336" s="15"/>
      <c r="D336" s="15"/>
      <c r="E336" s="122"/>
      <c r="F336" s="15"/>
      <c r="G336" s="15"/>
    </row>
    <row r="337" spans="1:20" x14ac:dyDescent="0.25">
      <c r="A337" s="17"/>
      <c r="B337" s="15"/>
      <c r="C337" s="15"/>
      <c r="D337" s="15"/>
      <c r="E337" s="122"/>
      <c r="F337" s="15"/>
      <c r="G337" s="15"/>
    </row>
    <row r="338" spans="1:20" x14ac:dyDescent="0.25">
      <c r="A338" s="17"/>
      <c r="B338" s="15"/>
      <c r="C338" s="15"/>
      <c r="D338" s="15"/>
      <c r="E338" s="122"/>
      <c r="F338" s="15"/>
      <c r="G338" s="15"/>
    </row>
    <row r="339" spans="1:20" x14ac:dyDescent="0.25">
      <c r="A339" s="17"/>
      <c r="B339" s="15"/>
      <c r="C339" s="15"/>
      <c r="D339" s="15"/>
      <c r="E339" s="122"/>
      <c r="F339" s="15"/>
      <c r="G339" s="15"/>
    </row>
    <row r="340" spans="1:20" x14ac:dyDescent="0.25">
      <c r="A340" s="17"/>
      <c r="B340" s="15"/>
      <c r="C340" s="15"/>
      <c r="D340" s="15"/>
      <c r="E340" s="122"/>
      <c r="F340" s="15"/>
      <c r="G340" s="15"/>
    </row>
    <row r="341" spans="1:20" x14ac:dyDescent="0.25">
      <c r="A341" s="17"/>
      <c r="B341" s="15"/>
      <c r="C341" s="15"/>
      <c r="D341" s="15"/>
      <c r="E341" s="122"/>
      <c r="F341" s="15"/>
      <c r="G341" s="15"/>
    </row>
    <row r="342" spans="1:20" x14ac:dyDescent="0.25">
      <c r="A342" s="17"/>
      <c r="B342" s="15"/>
      <c r="C342" s="15"/>
      <c r="D342" s="15"/>
      <c r="E342" s="122"/>
      <c r="F342" s="15"/>
      <c r="G342" s="15"/>
    </row>
    <row r="343" spans="1:20" x14ac:dyDescent="0.25">
      <c r="A343" s="17"/>
      <c r="B343" s="15"/>
      <c r="C343" s="15"/>
      <c r="D343" s="15"/>
      <c r="E343" s="122"/>
      <c r="F343" s="15"/>
      <c r="G343" s="15"/>
    </row>
    <row r="344" spans="1:20" x14ac:dyDescent="0.25">
      <c r="A344" s="17"/>
      <c r="B344" s="15"/>
      <c r="C344" s="15"/>
      <c r="D344" s="15"/>
      <c r="E344" s="122"/>
      <c r="F344" s="15"/>
      <c r="G344" s="15"/>
    </row>
    <row r="345" spans="1:20" x14ac:dyDescent="0.25">
      <c r="A345" s="17"/>
      <c r="B345" s="15"/>
      <c r="C345" s="15"/>
      <c r="D345" s="15"/>
      <c r="E345" s="122"/>
      <c r="F345" s="15"/>
      <c r="G345" s="15"/>
    </row>
    <row r="346" spans="1:20" x14ac:dyDescent="0.25">
      <c r="A346" s="17"/>
      <c r="B346" s="15"/>
      <c r="C346" s="15"/>
      <c r="D346" s="15"/>
      <c r="E346" s="122"/>
      <c r="F346" s="15"/>
      <c r="G346" s="15"/>
      <c r="H346" s="61" cm="1">
        <f t="array" ref="H346">IFERROR(_xlfn.IFS('Budget Template Sheet'!$C$10="JAN",'Budget Template Sheet'!#REF!),0)</f>
        <v>0</v>
      </c>
      <c r="I346" s="61" cm="1">
        <f t="array" ref="I346">IFERROR(_xlfn.IFS('Budget Template Sheet'!$C$10="FEB",'Budget Template Sheet'!#REF!),0)</f>
        <v>0</v>
      </c>
      <c r="J346" s="61" cm="1">
        <f t="array" ref="J346">IFERROR(_xlfn.IFS('Budget Template Sheet'!$C$10="MAR",'Budget Template Sheet'!#REF!),0)</f>
        <v>0</v>
      </c>
      <c r="K346" s="61" cm="1">
        <f t="array" ref="K346">IFERROR(_xlfn.IFS('Budget Template Sheet'!$C$10="APR",'Budget Template Sheet'!#REF!),0)</f>
        <v>0</v>
      </c>
      <c r="L346" s="61" cm="1">
        <f t="array" ref="L346">IFERROR(_xlfn.IFS('Budget Template Sheet'!$C$10="MAY",'Budget Template Sheet'!#REF!),0)</f>
        <v>0</v>
      </c>
      <c r="M346" s="61" cm="1">
        <f t="array" ref="M346">IFERROR(_xlfn.IFS('Budget Template Sheet'!$C$10="JUN",'Budget Template Sheet'!#REF!),0)</f>
        <v>0</v>
      </c>
      <c r="N346" s="61" cm="1">
        <f t="array" ref="N346">IFERROR(_xlfn.IFS('Budget Template Sheet'!$C$10="JUL",'Budget Template Sheet'!#REF!),0)</f>
        <v>0</v>
      </c>
      <c r="O346" s="61" cm="1">
        <f t="array" ref="O346">IFERROR(_xlfn.IFS('Budget Template Sheet'!$C$10="AUG",'Budget Template Sheet'!#REF!),0)</f>
        <v>0</v>
      </c>
      <c r="P346" s="61" cm="1">
        <f t="array" ref="P346">IFERROR(_xlfn.IFS('Budget Template Sheet'!$C$10="SEP",'Budget Template Sheet'!#REF!),0)</f>
        <v>0</v>
      </c>
      <c r="Q346" s="61" cm="1">
        <f t="array" ref="Q346">IFERROR(_xlfn.IFS('Budget Template Sheet'!$C$10="OCT",'Budget Template Sheet'!#REF!),0)</f>
        <v>0</v>
      </c>
      <c r="R346" s="61" cm="1">
        <f t="array" ref="R346">IFERROR(_xlfn.IFS('Budget Template Sheet'!$C$10="NOV",'Budget Template Sheet'!#REF!),0)</f>
        <v>0</v>
      </c>
      <c r="S346" s="61" cm="1">
        <f t="array" ref="S346">IFERROR(_xlfn.IFS('Budget Template Sheet'!$C$10="DEC",'Budget Template Sheet'!#REF!),0)</f>
        <v>0</v>
      </c>
      <c r="T346" s="62">
        <f>SUM(H346:S346)</f>
        <v>0</v>
      </c>
    </row>
    <row r="347" spans="1:20" x14ac:dyDescent="0.25">
      <c r="A347" s="17"/>
      <c r="B347" s="15"/>
      <c r="C347" s="15"/>
      <c r="D347" s="15"/>
      <c r="E347" s="122"/>
      <c r="F347" s="15"/>
      <c r="G347" s="15"/>
    </row>
    <row r="348" spans="1:20" x14ac:dyDescent="0.25">
      <c r="A348" s="60" t="s">
        <v>81</v>
      </c>
      <c r="B348" s="63">
        <v>1</v>
      </c>
      <c r="C348" s="77" t="e">
        <f>'Budget Template Sheet'!#REF!</f>
        <v>#REF!</v>
      </c>
      <c r="D348" s="63">
        <f>'Budget Template Sheet'!$M$10</f>
        <v>0</v>
      </c>
      <c r="E348" s="121">
        <v>0</v>
      </c>
      <c r="F348" s="78" t="e">
        <f>'Budget Template Sheet'!#REF!</f>
        <v>#REF!</v>
      </c>
      <c r="G348" s="76">
        <f>'Budget Template Sheet'!$C$5</f>
        <v>0</v>
      </c>
      <c r="H348" s="61" cm="1">
        <f t="array" ref="H348">IFERROR(_xlfn.IFS('Budget Template Sheet'!$C$10="JAN",'Budget Template Sheet'!#REF!),0)</f>
        <v>0</v>
      </c>
      <c r="I348" s="61" cm="1">
        <f t="array" ref="I348">IFERROR(_xlfn.IFS('Budget Template Sheet'!$C$10="FEB",'Budget Template Sheet'!#REF!),0)</f>
        <v>0</v>
      </c>
      <c r="J348" s="61" cm="1">
        <f t="array" ref="J348">IFERROR(_xlfn.IFS('Budget Template Sheet'!$C$10="MAR",'Budget Template Sheet'!#REF!),0)</f>
        <v>0</v>
      </c>
      <c r="K348" s="61" cm="1">
        <f t="array" ref="K348">IFERROR(_xlfn.IFS('Budget Template Sheet'!$C$10="APR",'Budget Template Sheet'!#REF!),0)</f>
        <v>0</v>
      </c>
      <c r="L348" s="61" cm="1">
        <f t="array" ref="L348">IFERROR(_xlfn.IFS('Budget Template Sheet'!$C$10="MAY",'Budget Template Sheet'!#REF!),0)</f>
        <v>0</v>
      </c>
      <c r="M348" s="61" cm="1">
        <f t="array" ref="M348">IFERROR(_xlfn.IFS('Budget Template Sheet'!$C$10="JUN",'Budget Template Sheet'!#REF!),0)</f>
        <v>0</v>
      </c>
      <c r="N348" s="61" cm="1">
        <f t="array" ref="N348">IFERROR(_xlfn.IFS('Budget Template Sheet'!$C$10="JUL",'Budget Template Sheet'!#REF!),0)</f>
        <v>0</v>
      </c>
      <c r="O348" s="61" cm="1">
        <f t="array" ref="O348">IFERROR(_xlfn.IFS('Budget Template Sheet'!$C$10="AUG",'Budget Template Sheet'!#REF!),0)</f>
        <v>0</v>
      </c>
      <c r="P348" s="61" cm="1">
        <f t="array" ref="P348">IFERROR(_xlfn.IFS('Budget Template Sheet'!$C$10="SEP",'Budget Template Sheet'!#REF!),0)</f>
        <v>0</v>
      </c>
      <c r="Q348" s="61" cm="1">
        <f t="array" ref="Q348">IFERROR(_xlfn.IFS('Budget Template Sheet'!$C$10="OCT",'Budget Template Sheet'!#REF!),0)</f>
        <v>0</v>
      </c>
      <c r="R348" s="61" cm="1">
        <f t="array" ref="R348">IFERROR(_xlfn.IFS('Budget Template Sheet'!$C$10="NOV",'Budget Template Sheet'!#REF!),0)</f>
        <v>0</v>
      </c>
      <c r="S348" s="61" cm="1">
        <f t="array" ref="S348">IFERROR(_xlfn.IFS('Budget Template Sheet'!$C$10="DEC",'Budget Template Sheet'!#REF!),0)</f>
        <v>0</v>
      </c>
      <c r="T348" s="62">
        <f>SUM(H348:S348)</f>
        <v>0</v>
      </c>
    </row>
    <row r="349" spans="1:20" x14ac:dyDescent="0.25">
      <c r="A349" s="17"/>
      <c r="B349" s="15"/>
      <c r="C349" s="15"/>
      <c r="D349" s="15"/>
      <c r="E349" s="122"/>
      <c r="F349" s="15"/>
      <c r="G349" s="15"/>
    </row>
    <row r="350" spans="1:20" x14ac:dyDescent="0.25">
      <c r="A350" s="60" t="s">
        <v>81</v>
      </c>
      <c r="B350" s="63">
        <v>1</v>
      </c>
      <c r="C350" s="77" t="e">
        <f>'Budget Template Sheet'!#REF!</f>
        <v>#REF!</v>
      </c>
      <c r="D350" s="63">
        <f>'Budget Template Sheet'!$M$10</f>
        <v>0</v>
      </c>
      <c r="E350" s="121">
        <v>0</v>
      </c>
      <c r="F350" s="78" t="e">
        <f>'Budget Template Sheet'!#REF!</f>
        <v>#REF!</v>
      </c>
      <c r="G350" s="76">
        <f>'Budget Template Sheet'!$C$5</f>
        <v>0</v>
      </c>
      <c r="H350" s="61" cm="1">
        <f t="array" ref="H350">IFERROR(_xlfn.IFS('Budget Template Sheet'!$C$10="JAN",'Budget Template Sheet'!#REF!),0)</f>
        <v>0</v>
      </c>
      <c r="I350" s="61" cm="1">
        <f t="array" ref="I350">IFERROR(_xlfn.IFS('Budget Template Sheet'!$C$10="FEB",'Budget Template Sheet'!#REF!),0)</f>
        <v>0</v>
      </c>
      <c r="J350" s="61" cm="1">
        <f t="array" ref="J350">IFERROR(_xlfn.IFS('Budget Template Sheet'!$C$10="MAR",'Budget Template Sheet'!#REF!),0)</f>
        <v>0</v>
      </c>
      <c r="K350" s="61" cm="1">
        <f t="array" ref="K350">IFERROR(_xlfn.IFS('Budget Template Sheet'!$C$10="APR",'Budget Template Sheet'!#REF!),0)</f>
        <v>0</v>
      </c>
      <c r="L350" s="61" cm="1">
        <f t="array" ref="L350">IFERROR(_xlfn.IFS('Budget Template Sheet'!$C$10="MAY",'Budget Template Sheet'!#REF!),0)</f>
        <v>0</v>
      </c>
      <c r="M350" s="61" cm="1">
        <f t="array" ref="M350">IFERROR(_xlfn.IFS('Budget Template Sheet'!$C$10="JUN",'Budget Template Sheet'!#REF!),0)</f>
        <v>0</v>
      </c>
      <c r="N350" s="61" cm="1">
        <f t="array" ref="N350">IFERROR(_xlfn.IFS('Budget Template Sheet'!$C$10="JUL",'Budget Template Sheet'!#REF!),0)</f>
        <v>0</v>
      </c>
      <c r="O350" s="61" cm="1">
        <f t="array" ref="O350">IFERROR(_xlfn.IFS('Budget Template Sheet'!$C$10="AUG",'Budget Template Sheet'!#REF!),0)</f>
        <v>0</v>
      </c>
      <c r="P350" s="61" cm="1">
        <f t="array" ref="P350">IFERROR(_xlfn.IFS('Budget Template Sheet'!$C$10="SEP",'Budget Template Sheet'!#REF!),0)</f>
        <v>0</v>
      </c>
      <c r="Q350" s="61" cm="1">
        <f t="array" ref="Q350">IFERROR(_xlfn.IFS('Budget Template Sheet'!$C$10="OCT",'Budget Template Sheet'!#REF!),0)</f>
        <v>0</v>
      </c>
      <c r="R350" s="61" cm="1">
        <f t="array" ref="R350">IFERROR(_xlfn.IFS('Budget Template Sheet'!$C$10="NOV",'Budget Template Sheet'!#REF!),0)</f>
        <v>0</v>
      </c>
      <c r="S350" s="61" cm="1">
        <f t="array" ref="S350">IFERROR(_xlfn.IFS('Budget Template Sheet'!$C$10="DEC",'Budget Template Sheet'!#REF!),0)</f>
        <v>0</v>
      </c>
      <c r="T350" s="62">
        <f>SUM(H350:S350)</f>
        <v>0</v>
      </c>
    </row>
    <row r="351" spans="1:20" x14ac:dyDescent="0.25">
      <c r="A351" s="17"/>
      <c r="B351" s="15"/>
      <c r="C351" s="15"/>
      <c r="D351" s="15"/>
      <c r="E351" s="122"/>
      <c r="F351" s="15"/>
      <c r="G351" s="15"/>
    </row>
    <row r="352" spans="1:20" x14ac:dyDescent="0.25">
      <c r="A352" s="60" t="s">
        <v>81</v>
      </c>
      <c r="B352" s="63">
        <v>1</v>
      </c>
      <c r="C352" s="77" t="e">
        <f>'Budget Template Sheet'!#REF!</f>
        <v>#REF!</v>
      </c>
      <c r="D352" s="63">
        <f>'Budget Template Sheet'!$M$10</f>
        <v>0</v>
      </c>
      <c r="E352" s="121">
        <v>0</v>
      </c>
      <c r="F352" s="78" t="e">
        <f>'Budget Template Sheet'!#REF!</f>
        <v>#REF!</v>
      </c>
      <c r="G352" s="76">
        <f>'Budget Template Sheet'!$C$5</f>
        <v>0</v>
      </c>
      <c r="H352" s="61" cm="1">
        <f t="array" ref="H352">IFERROR(_xlfn.IFS('Budget Template Sheet'!$C$10="JAN",'Budget Template Sheet'!#REF!),0)</f>
        <v>0</v>
      </c>
      <c r="I352" s="61" cm="1">
        <f t="array" ref="I352">IFERROR(_xlfn.IFS('Budget Template Sheet'!$C$10="FEB",'Budget Template Sheet'!#REF!),0)</f>
        <v>0</v>
      </c>
      <c r="J352" s="61" cm="1">
        <f t="array" ref="J352">IFERROR(_xlfn.IFS('Budget Template Sheet'!$C$10="MAR",'Budget Template Sheet'!#REF!),0)</f>
        <v>0</v>
      </c>
      <c r="K352" s="61" cm="1">
        <f t="array" ref="K352">IFERROR(_xlfn.IFS('Budget Template Sheet'!$C$10="APR",'Budget Template Sheet'!#REF!),0)</f>
        <v>0</v>
      </c>
      <c r="L352" s="61" cm="1">
        <f t="array" ref="L352">IFERROR(_xlfn.IFS('Budget Template Sheet'!$C$10="MAY",'Budget Template Sheet'!#REF!),0)</f>
        <v>0</v>
      </c>
      <c r="M352" s="61" cm="1">
        <f t="array" ref="M352">IFERROR(_xlfn.IFS('Budget Template Sheet'!$C$10="JUN",'Budget Template Sheet'!#REF!),0)</f>
        <v>0</v>
      </c>
      <c r="N352" s="61" cm="1">
        <f t="array" ref="N352">IFERROR(_xlfn.IFS('Budget Template Sheet'!$C$10="JUL",'Budget Template Sheet'!#REF!),0)</f>
        <v>0</v>
      </c>
      <c r="O352" s="61" cm="1">
        <f t="array" ref="O352">IFERROR(_xlfn.IFS('Budget Template Sheet'!$C$10="AUG",'Budget Template Sheet'!#REF!),0)</f>
        <v>0</v>
      </c>
      <c r="P352" s="61" cm="1">
        <f t="array" ref="P352">IFERROR(_xlfn.IFS('Budget Template Sheet'!$C$10="SEP",'Budget Template Sheet'!#REF!),0)</f>
        <v>0</v>
      </c>
      <c r="Q352" s="61" cm="1">
        <f t="array" ref="Q352">IFERROR(_xlfn.IFS('Budget Template Sheet'!$C$10="OCT",'Budget Template Sheet'!#REF!),0)</f>
        <v>0</v>
      </c>
      <c r="R352" s="61" cm="1">
        <f t="array" ref="R352">IFERROR(_xlfn.IFS('Budget Template Sheet'!$C$10="NOV",'Budget Template Sheet'!#REF!),0)</f>
        <v>0</v>
      </c>
      <c r="S352" s="61" cm="1">
        <f t="array" ref="S352">IFERROR(_xlfn.IFS('Budget Template Sheet'!$C$10="DEC",'Budget Template Sheet'!#REF!),0)</f>
        <v>0</v>
      </c>
      <c r="T352" s="62">
        <f>SUM(H352:S352)</f>
        <v>0</v>
      </c>
    </row>
    <row r="353" spans="1:20" x14ac:dyDescent="0.25">
      <c r="A353" s="17"/>
      <c r="B353" s="15"/>
      <c r="C353" s="15"/>
      <c r="D353" s="15"/>
      <c r="E353" s="122"/>
      <c r="F353" s="15"/>
      <c r="G353" s="15"/>
    </row>
    <row r="354" spans="1:20" x14ac:dyDescent="0.25">
      <c r="A354" s="60" t="s">
        <v>81</v>
      </c>
      <c r="B354" s="63">
        <v>1</v>
      </c>
      <c r="C354" s="77" t="e">
        <f>'Budget Template Sheet'!#REF!</f>
        <v>#REF!</v>
      </c>
      <c r="D354" s="63">
        <f>'Budget Template Sheet'!$M$10</f>
        <v>0</v>
      </c>
      <c r="E354" s="121">
        <v>0</v>
      </c>
      <c r="F354" s="78" t="e">
        <f>'Budget Template Sheet'!#REF!</f>
        <v>#REF!</v>
      </c>
      <c r="G354" s="76">
        <f>'Budget Template Sheet'!$C$5</f>
        <v>0</v>
      </c>
      <c r="H354" s="61" cm="1">
        <f t="array" ref="H354">IFERROR(_xlfn.IFS('Budget Template Sheet'!$C$10="JAN",'Budget Template Sheet'!#REF!),0)</f>
        <v>0</v>
      </c>
      <c r="I354" s="61" cm="1">
        <f t="array" ref="I354">IFERROR(_xlfn.IFS('Budget Template Sheet'!$C$10="FEB",'Budget Template Sheet'!#REF!),0)</f>
        <v>0</v>
      </c>
      <c r="J354" s="61" cm="1">
        <f t="array" ref="J354">IFERROR(_xlfn.IFS('Budget Template Sheet'!$C$10="MAR",'Budget Template Sheet'!#REF!),0)</f>
        <v>0</v>
      </c>
      <c r="K354" s="61" cm="1">
        <f t="array" ref="K354">IFERROR(_xlfn.IFS('Budget Template Sheet'!$C$10="APR",'Budget Template Sheet'!#REF!),0)</f>
        <v>0</v>
      </c>
      <c r="L354" s="61" cm="1">
        <f t="array" ref="L354">IFERROR(_xlfn.IFS('Budget Template Sheet'!$C$10="MAY",'Budget Template Sheet'!#REF!),0)</f>
        <v>0</v>
      </c>
      <c r="M354" s="61" cm="1">
        <f t="array" ref="M354">IFERROR(_xlfn.IFS('Budget Template Sheet'!$C$10="JUN",'Budget Template Sheet'!#REF!),0)</f>
        <v>0</v>
      </c>
      <c r="N354" s="61" cm="1">
        <f t="array" ref="N354">IFERROR(_xlfn.IFS('Budget Template Sheet'!$C$10="JUL",'Budget Template Sheet'!#REF!),0)</f>
        <v>0</v>
      </c>
      <c r="O354" s="61" cm="1">
        <f t="array" ref="O354">IFERROR(_xlfn.IFS('Budget Template Sheet'!$C$10="AUG",'Budget Template Sheet'!#REF!),0)</f>
        <v>0</v>
      </c>
      <c r="P354" s="61" cm="1">
        <f t="array" ref="P354">IFERROR(_xlfn.IFS('Budget Template Sheet'!$C$10="SEP",'Budget Template Sheet'!#REF!),0)</f>
        <v>0</v>
      </c>
      <c r="Q354" s="61" cm="1">
        <f t="array" ref="Q354">IFERROR(_xlfn.IFS('Budget Template Sheet'!$C$10="OCT",'Budget Template Sheet'!#REF!),0)</f>
        <v>0</v>
      </c>
      <c r="R354" s="61" cm="1">
        <f t="array" ref="R354">IFERROR(_xlfn.IFS('Budget Template Sheet'!$C$10="NOV",'Budget Template Sheet'!#REF!),0)</f>
        <v>0</v>
      </c>
      <c r="S354" s="61" cm="1">
        <f t="array" ref="S354">IFERROR(_xlfn.IFS('Budget Template Sheet'!$C$10="DEC",'Budget Template Sheet'!#REF!),0)</f>
        <v>0</v>
      </c>
      <c r="T354" s="62">
        <f>SUM(H354:S354)</f>
        <v>0</v>
      </c>
    </row>
    <row r="355" spans="1:20" x14ac:dyDescent="0.25">
      <c r="A355" s="17"/>
      <c r="B355" s="15"/>
      <c r="C355" s="15"/>
      <c r="D355" s="15"/>
      <c r="E355" s="122"/>
      <c r="F355" s="15"/>
      <c r="G355" s="15"/>
    </row>
    <row r="356" spans="1:20" x14ac:dyDescent="0.25">
      <c r="A356" s="60" t="s">
        <v>81</v>
      </c>
      <c r="B356" s="63">
        <v>1</v>
      </c>
      <c r="C356" s="77" t="e">
        <f>'Budget Template Sheet'!#REF!</f>
        <v>#REF!</v>
      </c>
      <c r="D356" s="63">
        <f>'Budget Template Sheet'!$M$10</f>
        <v>0</v>
      </c>
      <c r="E356" s="121">
        <v>0</v>
      </c>
      <c r="F356" s="78" t="e">
        <f>'Budget Template Sheet'!#REF!</f>
        <v>#REF!</v>
      </c>
      <c r="G356" s="76">
        <f>'Budget Template Sheet'!$C$5</f>
        <v>0</v>
      </c>
      <c r="H356" s="61" cm="1">
        <f t="array" ref="H356">IFERROR(_xlfn.IFS('Budget Template Sheet'!$C$10="JAN",'Budget Template Sheet'!#REF!),0)</f>
        <v>0</v>
      </c>
      <c r="I356" s="61" cm="1">
        <f t="array" ref="I356">IFERROR(_xlfn.IFS('Budget Template Sheet'!$C$10="FEB",'Budget Template Sheet'!#REF!),0)</f>
        <v>0</v>
      </c>
      <c r="J356" s="61" cm="1">
        <f t="array" ref="J356">IFERROR(_xlfn.IFS('Budget Template Sheet'!$C$10="MAR",'Budget Template Sheet'!#REF!),0)</f>
        <v>0</v>
      </c>
      <c r="K356" s="61" cm="1">
        <f t="array" ref="K356">IFERROR(_xlfn.IFS('Budget Template Sheet'!$C$10="APR",'Budget Template Sheet'!#REF!),0)</f>
        <v>0</v>
      </c>
      <c r="L356" s="61" cm="1">
        <f t="array" ref="L356">IFERROR(_xlfn.IFS('Budget Template Sheet'!$C$10="MAY",'Budget Template Sheet'!#REF!),0)</f>
        <v>0</v>
      </c>
      <c r="M356" s="61" cm="1">
        <f t="array" ref="M356">IFERROR(_xlfn.IFS('Budget Template Sheet'!$C$10="JUN",'Budget Template Sheet'!#REF!),0)</f>
        <v>0</v>
      </c>
      <c r="N356" s="61" cm="1">
        <f t="array" ref="N356">IFERROR(_xlfn.IFS('Budget Template Sheet'!$C$10="JUL",'Budget Template Sheet'!#REF!),0)</f>
        <v>0</v>
      </c>
      <c r="O356" s="61" cm="1">
        <f t="array" ref="O356">IFERROR(_xlfn.IFS('Budget Template Sheet'!$C$10="AUG",'Budget Template Sheet'!#REF!),0)</f>
        <v>0</v>
      </c>
      <c r="P356" s="61" cm="1">
        <f t="array" ref="P356">IFERROR(_xlfn.IFS('Budget Template Sheet'!$C$10="SEP",'Budget Template Sheet'!#REF!),0)</f>
        <v>0</v>
      </c>
      <c r="Q356" s="61" cm="1">
        <f t="array" ref="Q356">IFERROR(_xlfn.IFS('Budget Template Sheet'!$C$10="OCT",'Budget Template Sheet'!#REF!),0)</f>
        <v>0</v>
      </c>
      <c r="R356" s="61" cm="1">
        <f t="array" ref="R356">IFERROR(_xlfn.IFS('Budget Template Sheet'!$C$10="NOV",'Budget Template Sheet'!#REF!),0)</f>
        <v>0</v>
      </c>
      <c r="S356" s="61" cm="1">
        <f t="array" ref="S356">IFERROR(_xlfn.IFS('Budget Template Sheet'!$C$10="DEC",'Budget Template Sheet'!#REF!),0)</f>
        <v>0</v>
      </c>
      <c r="T356" s="62">
        <f>SUM(H356:S356)</f>
        <v>0</v>
      </c>
    </row>
    <row r="357" spans="1:20" x14ac:dyDescent="0.25">
      <c r="A357" s="17"/>
      <c r="B357" s="15"/>
      <c r="C357" s="15"/>
      <c r="D357" s="15"/>
      <c r="E357" s="122"/>
      <c r="F357" s="15"/>
      <c r="G357" s="15"/>
    </row>
    <row r="358" spans="1:20" x14ac:dyDescent="0.25">
      <c r="A358" s="60" t="s">
        <v>81</v>
      </c>
      <c r="B358" s="63">
        <v>1</v>
      </c>
      <c r="C358" s="77" t="e">
        <f>'Budget Template Sheet'!#REF!</f>
        <v>#REF!</v>
      </c>
      <c r="D358" s="63">
        <f>'Budget Template Sheet'!$M$10</f>
        <v>0</v>
      </c>
      <c r="E358" s="121">
        <v>0</v>
      </c>
      <c r="F358" s="78" t="e">
        <f>'Budget Template Sheet'!#REF!</f>
        <v>#REF!</v>
      </c>
      <c r="G358" s="76">
        <f>'Budget Template Sheet'!$C$5</f>
        <v>0</v>
      </c>
      <c r="H358" s="61" cm="1">
        <f t="array" ref="H358">IFERROR(_xlfn.IFS('Budget Template Sheet'!$C$10="JAN",'Budget Template Sheet'!#REF!),0)</f>
        <v>0</v>
      </c>
      <c r="I358" s="61" cm="1">
        <f t="array" ref="I358">IFERROR(_xlfn.IFS('Budget Template Sheet'!$C$10="FEB",'Budget Template Sheet'!#REF!),0)</f>
        <v>0</v>
      </c>
      <c r="J358" s="61" cm="1">
        <f t="array" ref="J358">IFERROR(_xlfn.IFS('Budget Template Sheet'!$C$10="MAR",'Budget Template Sheet'!#REF!),0)</f>
        <v>0</v>
      </c>
      <c r="K358" s="61" cm="1">
        <f t="array" ref="K358">IFERROR(_xlfn.IFS('Budget Template Sheet'!$C$10="APR",'Budget Template Sheet'!#REF!),0)</f>
        <v>0</v>
      </c>
      <c r="L358" s="61" cm="1">
        <f t="array" ref="L358">IFERROR(_xlfn.IFS('Budget Template Sheet'!$C$10="MAY",'Budget Template Sheet'!#REF!),0)</f>
        <v>0</v>
      </c>
      <c r="M358" s="61" cm="1">
        <f t="array" ref="M358">IFERROR(_xlfn.IFS('Budget Template Sheet'!$C$10="JUN",'Budget Template Sheet'!#REF!),0)</f>
        <v>0</v>
      </c>
      <c r="N358" s="61" cm="1">
        <f t="array" ref="N358">IFERROR(_xlfn.IFS('Budget Template Sheet'!$C$10="JUL",'Budget Template Sheet'!#REF!),0)</f>
        <v>0</v>
      </c>
      <c r="O358" s="61" cm="1">
        <f t="array" ref="O358">IFERROR(_xlfn.IFS('Budget Template Sheet'!$C$10="AUG",'Budget Template Sheet'!#REF!),0)</f>
        <v>0</v>
      </c>
      <c r="P358" s="61" cm="1">
        <f t="array" ref="P358">IFERROR(_xlfn.IFS('Budget Template Sheet'!$C$10="SEP",'Budget Template Sheet'!#REF!),0)</f>
        <v>0</v>
      </c>
      <c r="Q358" s="61" cm="1">
        <f t="array" ref="Q358">IFERROR(_xlfn.IFS('Budget Template Sheet'!$C$10="OCT",'Budget Template Sheet'!#REF!),0)</f>
        <v>0</v>
      </c>
      <c r="R358" s="61" cm="1">
        <f t="array" ref="R358">IFERROR(_xlfn.IFS('Budget Template Sheet'!$C$10="NOV",'Budget Template Sheet'!#REF!),0)</f>
        <v>0</v>
      </c>
      <c r="S358" s="61" cm="1">
        <f t="array" ref="S358">IFERROR(_xlfn.IFS('Budget Template Sheet'!$C$10="DEC",'Budget Template Sheet'!#REF!),0)</f>
        <v>0</v>
      </c>
      <c r="T358" s="62">
        <f>SUM(H358:S358)</f>
        <v>0</v>
      </c>
    </row>
    <row r="359" spans="1:20" x14ac:dyDescent="0.25">
      <c r="A359" s="17"/>
      <c r="B359" s="15"/>
      <c r="C359" s="15"/>
      <c r="D359" s="15"/>
      <c r="E359" s="122"/>
      <c r="F359" s="15"/>
      <c r="G359" s="15"/>
    </row>
    <row r="360" spans="1:20" x14ac:dyDescent="0.25">
      <c r="A360" s="60" t="s">
        <v>81</v>
      </c>
      <c r="B360" s="63">
        <v>1</v>
      </c>
      <c r="C360" s="77" t="e">
        <f>'Budget Template Sheet'!#REF!</f>
        <v>#REF!</v>
      </c>
      <c r="D360" s="63">
        <f>'Budget Template Sheet'!$M$10</f>
        <v>0</v>
      </c>
      <c r="E360" s="121">
        <v>0</v>
      </c>
      <c r="F360" s="78" t="e">
        <f>'Budget Template Sheet'!#REF!</f>
        <v>#REF!</v>
      </c>
      <c r="G360" s="76">
        <f>'Budget Template Sheet'!$C$5</f>
        <v>0</v>
      </c>
      <c r="H360" s="61" cm="1">
        <f t="array" ref="H360">IFERROR(_xlfn.IFS('Budget Template Sheet'!$C$10="JAN",'Budget Template Sheet'!#REF!),0)</f>
        <v>0</v>
      </c>
      <c r="I360" s="61" cm="1">
        <f t="array" ref="I360">IFERROR(_xlfn.IFS('Budget Template Sheet'!$C$10="FEB",'Budget Template Sheet'!#REF!),0)</f>
        <v>0</v>
      </c>
      <c r="J360" s="61" cm="1">
        <f t="array" ref="J360">IFERROR(_xlfn.IFS('Budget Template Sheet'!$C$10="MAR",'Budget Template Sheet'!#REF!),0)</f>
        <v>0</v>
      </c>
      <c r="K360" s="61" cm="1">
        <f t="array" ref="K360">IFERROR(_xlfn.IFS('Budget Template Sheet'!$C$10="APR",'Budget Template Sheet'!#REF!),0)</f>
        <v>0</v>
      </c>
      <c r="L360" s="61" cm="1">
        <f t="array" ref="L360">IFERROR(_xlfn.IFS('Budget Template Sheet'!$C$10="MAY",'Budget Template Sheet'!#REF!),0)</f>
        <v>0</v>
      </c>
      <c r="M360" s="61" cm="1">
        <f t="array" ref="M360">IFERROR(_xlfn.IFS('Budget Template Sheet'!$C$10="JUN",'Budget Template Sheet'!#REF!),0)</f>
        <v>0</v>
      </c>
      <c r="N360" s="61" cm="1">
        <f t="array" ref="N360">IFERROR(_xlfn.IFS('Budget Template Sheet'!$C$10="JUL",'Budget Template Sheet'!#REF!),0)</f>
        <v>0</v>
      </c>
      <c r="O360" s="61" cm="1">
        <f t="array" ref="O360">IFERROR(_xlfn.IFS('Budget Template Sheet'!$C$10="AUG",'Budget Template Sheet'!#REF!),0)</f>
        <v>0</v>
      </c>
      <c r="P360" s="61" cm="1">
        <f t="array" ref="P360">IFERROR(_xlfn.IFS('Budget Template Sheet'!$C$10="SEP",'Budget Template Sheet'!#REF!),0)</f>
        <v>0</v>
      </c>
      <c r="Q360" s="61" cm="1">
        <f t="array" ref="Q360">IFERROR(_xlfn.IFS('Budget Template Sheet'!$C$10="OCT",'Budget Template Sheet'!#REF!),0)</f>
        <v>0</v>
      </c>
      <c r="R360" s="61" cm="1">
        <f t="array" ref="R360">IFERROR(_xlfn.IFS('Budget Template Sheet'!$C$10="NOV",'Budget Template Sheet'!#REF!),0)</f>
        <v>0</v>
      </c>
      <c r="S360" s="61" cm="1">
        <f t="array" ref="S360">IFERROR(_xlfn.IFS('Budget Template Sheet'!$C$10="DEC",'Budget Template Sheet'!#REF!),0)</f>
        <v>0</v>
      </c>
      <c r="T360" s="62">
        <f>SUM(H360:S360)</f>
        <v>0</v>
      </c>
    </row>
    <row r="361" spans="1:20" x14ac:dyDescent="0.25">
      <c r="A361" s="17"/>
      <c r="B361" s="15"/>
      <c r="C361" s="15"/>
      <c r="D361" s="15"/>
      <c r="E361" s="122"/>
      <c r="F361" s="15"/>
      <c r="G361" s="15"/>
    </row>
    <row r="362" spans="1:20" x14ac:dyDescent="0.25">
      <c r="A362" s="60" t="s">
        <v>81</v>
      </c>
      <c r="B362" s="63">
        <v>1</v>
      </c>
      <c r="C362" s="77" t="e">
        <f>'Budget Template Sheet'!#REF!</f>
        <v>#REF!</v>
      </c>
      <c r="D362" s="63">
        <f>'Budget Template Sheet'!$M$10</f>
        <v>0</v>
      </c>
      <c r="E362" s="121">
        <v>0</v>
      </c>
      <c r="F362" s="78" t="e">
        <f>'Budget Template Sheet'!#REF!</f>
        <v>#REF!</v>
      </c>
      <c r="G362" s="76">
        <f>'Budget Template Sheet'!$C$5</f>
        <v>0</v>
      </c>
      <c r="H362" s="61" cm="1">
        <f t="array" ref="H362">IFERROR(_xlfn.IFS('Budget Template Sheet'!$C$10="JAN",'Budget Template Sheet'!#REF!),0)</f>
        <v>0</v>
      </c>
      <c r="I362" s="61" cm="1">
        <f t="array" ref="I362">IFERROR(_xlfn.IFS('Budget Template Sheet'!$C$10="FEB",'Budget Template Sheet'!#REF!),0)</f>
        <v>0</v>
      </c>
      <c r="J362" s="61" cm="1">
        <f t="array" ref="J362">IFERROR(_xlfn.IFS('Budget Template Sheet'!$C$10="MAR",'Budget Template Sheet'!#REF!),0)</f>
        <v>0</v>
      </c>
      <c r="K362" s="61" cm="1">
        <f t="array" ref="K362">IFERROR(_xlfn.IFS('Budget Template Sheet'!$C$10="APR",'Budget Template Sheet'!#REF!),0)</f>
        <v>0</v>
      </c>
      <c r="L362" s="61" cm="1">
        <f t="array" ref="L362">IFERROR(_xlfn.IFS('Budget Template Sheet'!$C$10="MAY",'Budget Template Sheet'!#REF!),0)</f>
        <v>0</v>
      </c>
      <c r="M362" s="61" cm="1">
        <f t="array" ref="M362">IFERROR(_xlfn.IFS('Budget Template Sheet'!$C$10="JUN",'Budget Template Sheet'!#REF!),0)</f>
        <v>0</v>
      </c>
      <c r="N362" s="61" cm="1">
        <f t="array" ref="N362">IFERROR(_xlfn.IFS('Budget Template Sheet'!$C$10="JUL",'Budget Template Sheet'!#REF!),0)</f>
        <v>0</v>
      </c>
      <c r="O362" s="61" cm="1">
        <f t="array" ref="O362">IFERROR(_xlfn.IFS('Budget Template Sheet'!$C$10="AUG",'Budget Template Sheet'!#REF!),0)</f>
        <v>0</v>
      </c>
      <c r="P362" s="61" cm="1">
        <f t="array" ref="P362">IFERROR(_xlfn.IFS('Budget Template Sheet'!$C$10="SEP",'Budget Template Sheet'!#REF!),0)</f>
        <v>0</v>
      </c>
      <c r="Q362" s="61" cm="1">
        <f t="array" ref="Q362">IFERROR(_xlfn.IFS('Budget Template Sheet'!$C$10="OCT",'Budget Template Sheet'!#REF!),0)</f>
        <v>0</v>
      </c>
      <c r="R362" s="61" cm="1">
        <f t="array" ref="R362">IFERROR(_xlfn.IFS('Budget Template Sheet'!$C$10="NOV",'Budget Template Sheet'!#REF!),0)</f>
        <v>0</v>
      </c>
      <c r="S362" s="61" cm="1">
        <f t="array" ref="S362">IFERROR(_xlfn.IFS('Budget Template Sheet'!$C$10="DEC",'Budget Template Sheet'!#REF!),0)</f>
        <v>0</v>
      </c>
      <c r="T362" s="62">
        <f>SUM(H362:S362)</f>
        <v>0</v>
      </c>
    </row>
    <row r="363" spans="1:20" x14ac:dyDescent="0.25">
      <c r="A363" s="17"/>
      <c r="B363" s="15"/>
      <c r="C363" s="15"/>
      <c r="D363" s="15"/>
      <c r="E363" s="122"/>
      <c r="F363" s="15"/>
      <c r="G363" s="15"/>
    </row>
    <row r="364" spans="1:20" x14ac:dyDescent="0.25">
      <c r="A364" s="60" t="s">
        <v>81</v>
      </c>
      <c r="B364" s="63">
        <v>1</v>
      </c>
      <c r="C364" s="77" t="e">
        <f>'Budget Template Sheet'!#REF!</f>
        <v>#REF!</v>
      </c>
      <c r="D364" s="63">
        <f>'Budget Template Sheet'!$M$10</f>
        <v>0</v>
      </c>
      <c r="E364" s="121">
        <v>0</v>
      </c>
      <c r="F364" s="78" t="e">
        <f>'Budget Template Sheet'!#REF!</f>
        <v>#REF!</v>
      </c>
      <c r="G364" s="76">
        <f>'Budget Template Sheet'!$C$5</f>
        <v>0</v>
      </c>
      <c r="H364" s="61" cm="1">
        <f t="array" ref="H364">IFERROR(_xlfn.IFS('Budget Template Sheet'!$C$10="JAN",'Budget Template Sheet'!#REF!),0)</f>
        <v>0</v>
      </c>
      <c r="I364" s="61" cm="1">
        <f t="array" ref="I364">IFERROR(_xlfn.IFS('Budget Template Sheet'!$C$10="FEB",'Budget Template Sheet'!#REF!),0)</f>
        <v>0</v>
      </c>
      <c r="J364" s="61" cm="1">
        <f t="array" ref="J364">IFERROR(_xlfn.IFS('Budget Template Sheet'!$C$10="MAR",'Budget Template Sheet'!#REF!),0)</f>
        <v>0</v>
      </c>
      <c r="K364" s="61" cm="1">
        <f t="array" ref="K364">IFERROR(_xlfn.IFS('Budget Template Sheet'!$C$10="APR",'Budget Template Sheet'!#REF!),0)</f>
        <v>0</v>
      </c>
      <c r="L364" s="61" cm="1">
        <f t="array" ref="L364">IFERROR(_xlfn.IFS('Budget Template Sheet'!$C$10="MAY",'Budget Template Sheet'!#REF!),0)</f>
        <v>0</v>
      </c>
      <c r="M364" s="61" cm="1">
        <f t="array" ref="M364">IFERROR(_xlfn.IFS('Budget Template Sheet'!$C$10="JUN",'Budget Template Sheet'!#REF!),0)</f>
        <v>0</v>
      </c>
      <c r="N364" s="61" cm="1">
        <f t="array" ref="N364">IFERROR(_xlfn.IFS('Budget Template Sheet'!$C$10="JUL",'Budget Template Sheet'!#REF!),0)</f>
        <v>0</v>
      </c>
      <c r="O364" s="61" cm="1">
        <f t="array" ref="O364">IFERROR(_xlfn.IFS('Budget Template Sheet'!$C$10="AUG",'Budget Template Sheet'!#REF!),0)</f>
        <v>0</v>
      </c>
      <c r="P364" s="61" cm="1">
        <f t="array" ref="P364">IFERROR(_xlfn.IFS('Budget Template Sheet'!$C$10="SEP",'Budget Template Sheet'!#REF!),0)</f>
        <v>0</v>
      </c>
      <c r="Q364" s="61" cm="1">
        <f t="array" ref="Q364">IFERROR(_xlfn.IFS('Budget Template Sheet'!$C$10="OCT",'Budget Template Sheet'!#REF!),0)</f>
        <v>0</v>
      </c>
      <c r="R364" s="61" cm="1">
        <f t="array" ref="R364">IFERROR(_xlfn.IFS('Budget Template Sheet'!$C$10="NOV",'Budget Template Sheet'!#REF!),0)</f>
        <v>0</v>
      </c>
      <c r="S364" s="61" cm="1">
        <f t="array" ref="S364">IFERROR(_xlfn.IFS('Budget Template Sheet'!$C$10="DEC",'Budget Template Sheet'!#REF!),0)</f>
        <v>0</v>
      </c>
      <c r="T364" s="62">
        <f>SUM(H364:S364)</f>
        <v>0</v>
      </c>
    </row>
    <row r="365" spans="1:20" x14ac:dyDescent="0.25">
      <c r="A365" s="17"/>
      <c r="B365" s="15"/>
      <c r="C365" s="15"/>
      <c r="D365" s="15"/>
      <c r="E365" s="122"/>
      <c r="F365" s="15"/>
      <c r="G365" s="15"/>
    </row>
    <row r="366" spans="1:20" x14ac:dyDescent="0.25">
      <c r="A366" s="60" t="s">
        <v>81</v>
      </c>
      <c r="B366" s="63">
        <v>1</v>
      </c>
      <c r="C366" s="77" t="e">
        <f>'Budget Template Sheet'!#REF!</f>
        <v>#REF!</v>
      </c>
      <c r="D366" s="63">
        <f>'Budget Template Sheet'!$M$10</f>
        <v>0</v>
      </c>
      <c r="E366" s="121">
        <v>0</v>
      </c>
      <c r="F366" s="78" t="e">
        <f>'Budget Template Sheet'!#REF!</f>
        <v>#REF!</v>
      </c>
      <c r="G366" s="76">
        <f>'Budget Template Sheet'!$C$5</f>
        <v>0</v>
      </c>
      <c r="H366" s="61" cm="1">
        <f t="array" ref="H366">IFERROR(_xlfn.IFS('Budget Template Sheet'!$C$10="JAN",'Budget Template Sheet'!#REF!),0)</f>
        <v>0</v>
      </c>
      <c r="I366" s="61" cm="1">
        <f t="array" ref="I366">IFERROR(_xlfn.IFS('Budget Template Sheet'!$C$10="FEB",'Budget Template Sheet'!#REF!),0)</f>
        <v>0</v>
      </c>
      <c r="J366" s="61" cm="1">
        <f t="array" ref="J366">IFERROR(_xlfn.IFS('Budget Template Sheet'!$C$10="MAR",'Budget Template Sheet'!#REF!),0)</f>
        <v>0</v>
      </c>
      <c r="K366" s="61" cm="1">
        <f t="array" ref="K366">IFERROR(_xlfn.IFS('Budget Template Sheet'!$C$10="APR",'Budget Template Sheet'!#REF!),0)</f>
        <v>0</v>
      </c>
      <c r="L366" s="61" cm="1">
        <f t="array" ref="L366">IFERROR(_xlfn.IFS('Budget Template Sheet'!$C$10="MAY",'Budget Template Sheet'!#REF!),0)</f>
        <v>0</v>
      </c>
      <c r="M366" s="61" cm="1">
        <f t="array" ref="M366">IFERROR(_xlfn.IFS('Budget Template Sheet'!$C$10="JUN",'Budget Template Sheet'!#REF!),0)</f>
        <v>0</v>
      </c>
      <c r="N366" s="61" cm="1">
        <f t="array" ref="N366">IFERROR(_xlfn.IFS('Budget Template Sheet'!$C$10="JUL",'Budget Template Sheet'!#REF!),0)</f>
        <v>0</v>
      </c>
      <c r="O366" s="61" cm="1">
        <f t="array" ref="O366">IFERROR(_xlfn.IFS('Budget Template Sheet'!$C$10="AUG",'Budget Template Sheet'!#REF!),0)</f>
        <v>0</v>
      </c>
      <c r="P366" s="61" cm="1">
        <f t="array" ref="P366">IFERROR(_xlfn.IFS('Budget Template Sheet'!$C$10="SEP",'Budget Template Sheet'!#REF!),0)</f>
        <v>0</v>
      </c>
      <c r="Q366" s="61" cm="1">
        <f t="array" ref="Q366">IFERROR(_xlfn.IFS('Budget Template Sheet'!$C$10="OCT",'Budget Template Sheet'!#REF!),0)</f>
        <v>0</v>
      </c>
      <c r="R366" s="61" cm="1">
        <f t="array" ref="R366">IFERROR(_xlfn.IFS('Budget Template Sheet'!$C$10="NOV",'Budget Template Sheet'!#REF!),0)</f>
        <v>0</v>
      </c>
      <c r="S366" s="61" cm="1">
        <f t="array" ref="S366">IFERROR(_xlfn.IFS('Budget Template Sheet'!$C$10="DEC",'Budget Template Sheet'!#REF!),0)</f>
        <v>0</v>
      </c>
      <c r="T366" s="62">
        <f>SUM(H366:S366)</f>
        <v>0</v>
      </c>
    </row>
    <row r="367" spans="1:20" x14ac:dyDescent="0.25">
      <c r="A367" s="17"/>
      <c r="B367" s="15"/>
      <c r="C367" s="15"/>
      <c r="D367" s="15"/>
      <c r="E367" s="122"/>
      <c r="F367" s="15"/>
      <c r="G367" s="15"/>
    </row>
    <row r="368" spans="1:20" x14ac:dyDescent="0.25">
      <c r="A368" s="60" t="s">
        <v>81</v>
      </c>
      <c r="B368" s="63">
        <v>1</v>
      </c>
      <c r="C368" s="77" t="e">
        <f>'Budget Template Sheet'!#REF!</f>
        <v>#REF!</v>
      </c>
      <c r="D368" s="63">
        <f>'Budget Template Sheet'!$M$10</f>
        <v>0</v>
      </c>
      <c r="E368" s="121">
        <v>0</v>
      </c>
      <c r="F368" s="78" t="e">
        <f>'Budget Template Sheet'!#REF!</f>
        <v>#REF!</v>
      </c>
      <c r="G368" s="76">
        <f>'Budget Template Sheet'!$C$5</f>
        <v>0</v>
      </c>
      <c r="H368" s="61" cm="1">
        <f t="array" ref="H368">IFERROR(_xlfn.IFS('Budget Template Sheet'!$C$10="JAN",'Budget Template Sheet'!#REF!),0)</f>
        <v>0</v>
      </c>
      <c r="I368" s="61" cm="1">
        <f t="array" ref="I368">IFERROR(_xlfn.IFS('Budget Template Sheet'!$C$10="FEB",'Budget Template Sheet'!#REF!),0)</f>
        <v>0</v>
      </c>
      <c r="J368" s="61" cm="1">
        <f t="array" ref="J368">IFERROR(_xlfn.IFS('Budget Template Sheet'!$C$10="MAR",'Budget Template Sheet'!#REF!),0)</f>
        <v>0</v>
      </c>
      <c r="K368" s="61" cm="1">
        <f t="array" ref="K368">IFERROR(_xlfn.IFS('Budget Template Sheet'!$C$10="APR",'Budget Template Sheet'!#REF!),0)</f>
        <v>0</v>
      </c>
      <c r="L368" s="61" cm="1">
        <f t="array" ref="L368">IFERROR(_xlfn.IFS('Budget Template Sheet'!$C$10="MAY",'Budget Template Sheet'!#REF!),0)</f>
        <v>0</v>
      </c>
      <c r="M368" s="61" cm="1">
        <f t="array" ref="M368">IFERROR(_xlfn.IFS('Budget Template Sheet'!$C$10="JUN",'Budget Template Sheet'!#REF!),0)</f>
        <v>0</v>
      </c>
      <c r="N368" s="61" cm="1">
        <f t="array" ref="N368">IFERROR(_xlfn.IFS('Budget Template Sheet'!$C$10="JUL",'Budget Template Sheet'!#REF!),0)</f>
        <v>0</v>
      </c>
      <c r="O368" s="61" cm="1">
        <f t="array" ref="O368">IFERROR(_xlfn.IFS('Budget Template Sheet'!$C$10="AUG",'Budget Template Sheet'!#REF!),0)</f>
        <v>0</v>
      </c>
      <c r="P368" s="61" cm="1">
        <f t="array" ref="P368">IFERROR(_xlfn.IFS('Budget Template Sheet'!$C$10="SEP",'Budget Template Sheet'!#REF!),0)</f>
        <v>0</v>
      </c>
      <c r="Q368" s="61" cm="1">
        <f t="array" ref="Q368">IFERROR(_xlfn.IFS('Budget Template Sheet'!$C$10="OCT",'Budget Template Sheet'!#REF!),0)</f>
        <v>0</v>
      </c>
      <c r="R368" s="61" cm="1">
        <f t="array" ref="R368">IFERROR(_xlfn.IFS('Budget Template Sheet'!$C$10="NOV",'Budget Template Sheet'!#REF!),0)</f>
        <v>0</v>
      </c>
      <c r="S368" s="61" cm="1">
        <f t="array" ref="S368">IFERROR(_xlfn.IFS('Budget Template Sheet'!$C$10="DEC",'Budget Template Sheet'!#REF!),0)</f>
        <v>0</v>
      </c>
      <c r="T368" s="62">
        <f>SUM(H368:S368)</f>
        <v>0</v>
      </c>
    </row>
    <row r="369" spans="1:20" x14ac:dyDescent="0.25">
      <c r="A369" s="17"/>
      <c r="B369" s="15"/>
      <c r="C369" s="15"/>
      <c r="D369" s="15"/>
      <c r="E369" s="122"/>
      <c r="F369" s="15"/>
      <c r="G369" s="15"/>
    </row>
    <row r="370" spans="1:20" x14ac:dyDescent="0.25">
      <c r="A370" s="60" t="s">
        <v>81</v>
      </c>
      <c r="B370" s="63">
        <v>1</v>
      </c>
      <c r="C370" s="77" t="e">
        <f>'Budget Template Sheet'!#REF!</f>
        <v>#REF!</v>
      </c>
      <c r="D370" s="63">
        <f>'Budget Template Sheet'!$M$10</f>
        <v>0</v>
      </c>
      <c r="E370" s="121">
        <v>0</v>
      </c>
      <c r="F370" s="78" t="e">
        <f>'Budget Template Sheet'!#REF!</f>
        <v>#REF!</v>
      </c>
      <c r="G370" s="76">
        <f>'Budget Template Sheet'!$C$5</f>
        <v>0</v>
      </c>
      <c r="H370" s="61" cm="1">
        <f t="array" ref="H370">IFERROR(_xlfn.IFS('Budget Template Sheet'!$C$10="JAN",'Budget Template Sheet'!#REF!),0)</f>
        <v>0</v>
      </c>
      <c r="I370" s="61" cm="1">
        <f t="array" ref="I370">IFERROR(_xlfn.IFS('Budget Template Sheet'!$C$10="FEB",'Budget Template Sheet'!#REF!),0)</f>
        <v>0</v>
      </c>
      <c r="J370" s="61" cm="1">
        <f t="array" ref="J370">IFERROR(_xlfn.IFS('Budget Template Sheet'!$C$10="MAR",'Budget Template Sheet'!#REF!),0)</f>
        <v>0</v>
      </c>
      <c r="K370" s="61" cm="1">
        <f t="array" ref="K370">IFERROR(_xlfn.IFS('Budget Template Sheet'!$C$10="APR",'Budget Template Sheet'!#REF!),0)</f>
        <v>0</v>
      </c>
      <c r="L370" s="61" cm="1">
        <f t="array" ref="L370">IFERROR(_xlfn.IFS('Budget Template Sheet'!$C$10="MAY",'Budget Template Sheet'!#REF!),0)</f>
        <v>0</v>
      </c>
      <c r="M370" s="61" cm="1">
        <f t="array" ref="M370">IFERROR(_xlfn.IFS('Budget Template Sheet'!$C$10="JUN",'Budget Template Sheet'!#REF!),0)</f>
        <v>0</v>
      </c>
      <c r="N370" s="61" cm="1">
        <f t="array" ref="N370">IFERROR(_xlfn.IFS('Budget Template Sheet'!$C$10="JUL",'Budget Template Sheet'!#REF!),0)</f>
        <v>0</v>
      </c>
      <c r="O370" s="61" cm="1">
        <f t="array" ref="O370">IFERROR(_xlfn.IFS('Budget Template Sheet'!$C$10="AUG",'Budget Template Sheet'!#REF!),0)</f>
        <v>0</v>
      </c>
      <c r="P370" s="61" cm="1">
        <f t="array" ref="P370">IFERROR(_xlfn.IFS('Budget Template Sheet'!$C$10="SEP",'Budget Template Sheet'!#REF!),0)</f>
        <v>0</v>
      </c>
      <c r="Q370" s="61" cm="1">
        <f t="array" ref="Q370">IFERROR(_xlfn.IFS('Budget Template Sheet'!$C$10="OCT",'Budget Template Sheet'!#REF!),0)</f>
        <v>0</v>
      </c>
      <c r="R370" s="61" cm="1">
        <f t="array" ref="R370">IFERROR(_xlfn.IFS('Budget Template Sheet'!$C$10="NOV",'Budget Template Sheet'!#REF!),0)</f>
        <v>0</v>
      </c>
      <c r="S370" s="61" cm="1">
        <f t="array" ref="S370">IFERROR(_xlfn.IFS('Budget Template Sheet'!$C$10="DEC",'Budget Template Sheet'!#REF!),0)</f>
        <v>0</v>
      </c>
      <c r="T370" s="62">
        <f>SUM(H370:S370)</f>
        <v>0</v>
      </c>
    </row>
    <row r="371" spans="1:20" x14ac:dyDescent="0.25">
      <c r="A371" s="17"/>
      <c r="B371" s="15"/>
      <c r="C371" s="15"/>
      <c r="D371" s="15"/>
      <c r="E371" s="122"/>
      <c r="F371" s="15"/>
      <c r="G371" s="15"/>
    </row>
    <row r="372" spans="1:20" x14ac:dyDescent="0.25">
      <c r="A372" s="60" t="s">
        <v>81</v>
      </c>
      <c r="B372" s="63">
        <v>1</v>
      </c>
      <c r="C372" s="77" t="e">
        <f>'Budget Template Sheet'!#REF!</f>
        <v>#REF!</v>
      </c>
      <c r="D372" s="63">
        <f>'Budget Template Sheet'!$M$10</f>
        <v>0</v>
      </c>
      <c r="E372" s="121">
        <v>0</v>
      </c>
      <c r="F372" s="78" t="e">
        <f>'Budget Template Sheet'!#REF!</f>
        <v>#REF!</v>
      </c>
      <c r="G372" s="76">
        <f>'Budget Template Sheet'!$C$5</f>
        <v>0</v>
      </c>
      <c r="H372" s="61" cm="1">
        <f t="array" ref="H372">IFERROR(_xlfn.IFS('Budget Template Sheet'!$C$10="JAN",'Budget Template Sheet'!#REF!),0)</f>
        <v>0</v>
      </c>
      <c r="I372" s="61" cm="1">
        <f t="array" ref="I372">IFERROR(_xlfn.IFS('Budget Template Sheet'!$C$10="FEB",'Budget Template Sheet'!#REF!),0)</f>
        <v>0</v>
      </c>
      <c r="J372" s="61" cm="1">
        <f t="array" ref="J372">IFERROR(_xlfn.IFS('Budget Template Sheet'!$C$10="MAR",'Budget Template Sheet'!#REF!),0)</f>
        <v>0</v>
      </c>
      <c r="K372" s="61" cm="1">
        <f t="array" ref="K372">IFERROR(_xlfn.IFS('Budget Template Sheet'!$C$10="APR",'Budget Template Sheet'!#REF!),0)</f>
        <v>0</v>
      </c>
      <c r="L372" s="61" cm="1">
        <f t="array" ref="L372">IFERROR(_xlfn.IFS('Budget Template Sheet'!$C$10="MAY",'Budget Template Sheet'!#REF!),0)</f>
        <v>0</v>
      </c>
      <c r="M372" s="61" cm="1">
        <f t="array" ref="M372">IFERROR(_xlfn.IFS('Budget Template Sheet'!$C$10="JUN",'Budget Template Sheet'!#REF!),0)</f>
        <v>0</v>
      </c>
      <c r="N372" s="61" cm="1">
        <f t="array" ref="N372">IFERROR(_xlfn.IFS('Budget Template Sheet'!$C$10="JUL",'Budget Template Sheet'!#REF!),0)</f>
        <v>0</v>
      </c>
      <c r="O372" s="61" cm="1">
        <f t="array" ref="O372">IFERROR(_xlfn.IFS('Budget Template Sheet'!$C$10="AUG",'Budget Template Sheet'!#REF!),0)</f>
        <v>0</v>
      </c>
      <c r="P372" s="61" cm="1">
        <f t="array" ref="P372">IFERROR(_xlfn.IFS('Budget Template Sheet'!$C$10="SEP",'Budget Template Sheet'!#REF!),0)</f>
        <v>0</v>
      </c>
      <c r="Q372" s="61" cm="1">
        <f t="array" ref="Q372">IFERROR(_xlfn.IFS('Budget Template Sheet'!$C$10="OCT",'Budget Template Sheet'!#REF!),0)</f>
        <v>0</v>
      </c>
      <c r="R372" s="61" cm="1">
        <f t="array" ref="R372">IFERROR(_xlfn.IFS('Budget Template Sheet'!$C$10="NOV",'Budget Template Sheet'!#REF!),0)</f>
        <v>0</v>
      </c>
      <c r="S372" s="61" cm="1">
        <f t="array" ref="S372">IFERROR(_xlfn.IFS('Budget Template Sheet'!$C$10="DEC",'Budget Template Sheet'!#REF!),0)</f>
        <v>0</v>
      </c>
      <c r="T372" s="62">
        <f>SUM(H372:S372)</f>
        <v>0</v>
      </c>
    </row>
    <row r="373" spans="1:20" x14ac:dyDescent="0.25">
      <c r="A373" s="17"/>
      <c r="B373" s="15"/>
      <c r="C373" s="15"/>
      <c r="D373" s="15"/>
      <c r="E373" s="122"/>
      <c r="F373" s="15"/>
      <c r="G373" s="15"/>
    </row>
    <row r="374" spans="1:20" x14ac:dyDescent="0.25">
      <c r="A374" s="60" t="s">
        <v>81</v>
      </c>
      <c r="B374" s="63">
        <v>1</v>
      </c>
      <c r="C374" s="77" t="e">
        <f>'Budget Template Sheet'!#REF!</f>
        <v>#REF!</v>
      </c>
      <c r="D374" s="63">
        <f>'Budget Template Sheet'!$M$10</f>
        <v>0</v>
      </c>
      <c r="E374" s="121">
        <v>0</v>
      </c>
      <c r="F374" s="78" t="e">
        <f>'Budget Template Sheet'!#REF!</f>
        <v>#REF!</v>
      </c>
      <c r="G374" s="76">
        <f>'Budget Template Sheet'!$C$5</f>
        <v>0</v>
      </c>
      <c r="H374" s="61" cm="1">
        <f t="array" ref="H374">IFERROR(_xlfn.IFS('Budget Template Sheet'!$C$10="JAN",'Budget Template Sheet'!#REF!),0)</f>
        <v>0</v>
      </c>
      <c r="I374" s="61" cm="1">
        <f t="array" ref="I374">IFERROR(_xlfn.IFS('Budget Template Sheet'!$C$10="FEB",'Budget Template Sheet'!#REF!),0)</f>
        <v>0</v>
      </c>
      <c r="J374" s="61" cm="1">
        <f t="array" ref="J374">IFERROR(_xlfn.IFS('Budget Template Sheet'!$C$10="MAR",'Budget Template Sheet'!#REF!),0)</f>
        <v>0</v>
      </c>
      <c r="K374" s="61" cm="1">
        <f t="array" ref="K374">IFERROR(_xlfn.IFS('Budget Template Sheet'!$C$10="APR",'Budget Template Sheet'!#REF!),0)</f>
        <v>0</v>
      </c>
      <c r="L374" s="61" cm="1">
        <f t="array" ref="L374">IFERROR(_xlfn.IFS('Budget Template Sheet'!$C$10="MAY",'Budget Template Sheet'!#REF!),0)</f>
        <v>0</v>
      </c>
      <c r="M374" s="61" cm="1">
        <f t="array" ref="M374">IFERROR(_xlfn.IFS('Budget Template Sheet'!$C$10="JUN",'Budget Template Sheet'!#REF!),0)</f>
        <v>0</v>
      </c>
      <c r="N374" s="61" cm="1">
        <f t="array" ref="N374">IFERROR(_xlfn.IFS('Budget Template Sheet'!$C$10="JUL",'Budget Template Sheet'!#REF!),0)</f>
        <v>0</v>
      </c>
      <c r="O374" s="61" cm="1">
        <f t="array" ref="O374">IFERROR(_xlfn.IFS('Budget Template Sheet'!$C$10="AUG",'Budget Template Sheet'!#REF!),0)</f>
        <v>0</v>
      </c>
      <c r="P374" s="61" cm="1">
        <f t="array" ref="P374">IFERROR(_xlfn.IFS('Budget Template Sheet'!$C$10="SEP",'Budget Template Sheet'!#REF!),0)</f>
        <v>0</v>
      </c>
      <c r="Q374" s="61" cm="1">
        <f t="array" ref="Q374">IFERROR(_xlfn.IFS('Budget Template Sheet'!$C$10="OCT",'Budget Template Sheet'!#REF!),0)</f>
        <v>0</v>
      </c>
      <c r="R374" s="61" cm="1">
        <f t="array" ref="R374">IFERROR(_xlfn.IFS('Budget Template Sheet'!$C$10="NOV",'Budget Template Sheet'!#REF!),0)</f>
        <v>0</v>
      </c>
      <c r="S374" s="61" cm="1">
        <f t="array" ref="S374">IFERROR(_xlfn.IFS('Budget Template Sheet'!$C$10="DEC",'Budget Template Sheet'!#REF!),0)</f>
        <v>0</v>
      </c>
      <c r="T374" s="62">
        <f>SUM(H374:S374)</f>
        <v>0</v>
      </c>
    </row>
    <row r="375" spans="1:20" x14ac:dyDescent="0.25">
      <c r="A375" s="17"/>
      <c r="B375" s="15"/>
      <c r="C375" s="15"/>
      <c r="D375" s="15"/>
      <c r="E375" s="122"/>
      <c r="F375" s="15"/>
      <c r="G375" s="15"/>
    </row>
    <row r="376" spans="1:20" x14ac:dyDescent="0.25">
      <c r="A376" s="60" t="s">
        <v>81</v>
      </c>
      <c r="B376" s="63">
        <v>1</v>
      </c>
      <c r="C376" s="77" t="e">
        <f>'Budget Template Sheet'!#REF!</f>
        <v>#REF!</v>
      </c>
      <c r="D376" s="63">
        <f>'Budget Template Sheet'!$M$10</f>
        <v>0</v>
      </c>
      <c r="E376" s="121">
        <v>0</v>
      </c>
      <c r="F376" s="78" t="e">
        <f>'Budget Template Sheet'!#REF!</f>
        <v>#REF!</v>
      </c>
      <c r="G376" s="76">
        <f>'Budget Template Sheet'!$C$5</f>
        <v>0</v>
      </c>
      <c r="H376" s="61" cm="1">
        <f t="array" ref="H376">IFERROR(_xlfn.IFS('Budget Template Sheet'!$C$10="JAN",SUM('Budget Template Sheet'!$K$77,'Budget Template Sheet'!#REF!)),0)</f>
        <v>0</v>
      </c>
      <c r="I376" s="61" cm="1">
        <f t="array" ref="I376">IFERROR(_xlfn.IFS('Budget Template Sheet'!$C$10="FEB",SUM('Budget Template Sheet'!$K$77,'Budget Template Sheet'!#REF!)),0)</f>
        <v>0</v>
      </c>
      <c r="J376" s="61" cm="1">
        <f t="array" ref="J376">IFERROR(_xlfn.IFS('Budget Template Sheet'!$C$10="MAR",SUM('Budget Template Sheet'!$K$77,'Budget Template Sheet'!#REF!)),0)</f>
        <v>0</v>
      </c>
      <c r="K376" s="61" cm="1">
        <f t="array" ref="K376">IFERROR(_xlfn.IFS('Budget Template Sheet'!$C$10="APR",SUM('Budget Template Sheet'!$K$77,'Budget Template Sheet'!#REF!)),0)</f>
        <v>0</v>
      </c>
      <c r="L376" s="61" cm="1">
        <f t="array" ref="L376">IFERROR(_xlfn.IFS('Budget Template Sheet'!$C$10="MAY",SUM('Budget Template Sheet'!$K$77,'Budget Template Sheet'!#REF!)),0)</f>
        <v>0</v>
      </c>
      <c r="M376" s="61" cm="1">
        <f t="array" ref="M376">IFERROR(_xlfn.IFS('Budget Template Sheet'!$C$10="JUN",SUM('Budget Template Sheet'!$K$77,'Budget Template Sheet'!#REF!)),0)</f>
        <v>0</v>
      </c>
      <c r="N376" s="61" cm="1">
        <f t="array" ref="N376">IFERROR(_xlfn.IFS('Budget Template Sheet'!$C$10="JUL",SUM('Budget Template Sheet'!$K$77,'Budget Template Sheet'!#REF!)),0)</f>
        <v>0</v>
      </c>
      <c r="O376" s="61" cm="1">
        <f t="array" ref="O376">IFERROR(_xlfn.IFS('Budget Template Sheet'!$C$10="AUG",SUM('Budget Template Sheet'!$K$77,'Budget Template Sheet'!#REF!)),0)</f>
        <v>0</v>
      </c>
      <c r="P376" s="61" cm="1">
        <f t="array" ref="P376">IFERROR(_xlfn.IFS('Budget Template Sheet'!$C$10="SEP",SUM('Budget Template Sheet'!$K$77,'Budget Template Sheet'!#REF!)),0)</f>
        <v>0</v>
      </c>
      <c r="Q376" s="61" cm="1">
        <f t="array" ref="Q376">IFERROR(_xlfn.IFS('Budget Template Sheet'!$C$10="OCT",SUM('Budget Template Sheet'!$K$77,'Budget Template Sheet'!#REF!)),0)</f>
        <v>0</v>
      </c>
      <c r="R376" s="61" cm="1">
        <f t="array" ref="R376">IFERROR(_xlfn.IFS('Budget Template Sheet'!$C$10="NOV",SUM('Budget Template Sheet'!$K$77,'Budget Template Sheet'!#REF!)),0)</f>
        <v>0</v>
      </c>
      <c r="S376" s="61" cm="1">
        <f t="array" ref="S376">IFERROR(_xlfn.IFS('Budget Template Sheet'!$C$10="DEC",SUM('Budget Template Sheet'!$K$77,'Budget Template Sheet'!#REF!)),0)</f>
        <v>0</v>
      </c>
      <c r="T376" s="62">
        <f>SUM(H376:S376)</f>
        <v>0</v>
      </c>
    </row>
    <row r="377" spans="1:20" x14ac:dyDescent="0.25">
      <c r="A377" s="17"/>
      <c r="B377" s="15"/>
      <c r="C377" s="15"/>
      <c r="D377" s="15"/>
      <c r="E377" s="122"/>
      <c r="F377" s="15"/>
      <c r="G377" s="15"/>
    </row>
    <row r="378" spans="1:20" x14ac:dyDescent="0.25">
      <c r="A378" s="60" t="s">
        <v>81</v>
      </c>
      <c r="B378" s="63">
        <v>1</v>
      </c>
      <c r="C378" s="77">
        <f>'Budget Template Sheet'!A77</f>
        <v>7010</v>
      </c>
      <c r="D378" s="63">
        <f>'Budget Template Sheet'!$M$10</f>
        <v>0</v>
      </c>
      <c r="E378" s="121">
        <v>0</v>
      </c>
      <c r="F378" s="78" t="e">
        <f>'Budget Template Sheet'!#REF!</f>
        <v>#REF!</v>
      </c>
      <c r="G378" s="76">
        <f>'Budget Template Sheet'!$C$5</f>
        <v>0</v>
      </c>
      <c r="H378" s="61" cm="1">
        <f t="array" ref="H378">IFERROR(_xlfn.IFS('Budget Template Sheet'!$C$10="JAN",'Budget Template Sheet'!$K$78),0)</f>
        <v>0</v>
      </c>
      <c r="I378" s="61" cm="1">
        <f t="array" ref="I378">IFERROR(_xlfn.IFS('Budget Template Sheet'!$C$10="FEB",'Budget Template Sheet'!$K$78),0)</f>
        <v>0</v>
      </c>
      <c r="J378" s="61" cm="1">
        <f t="array" ref="J378">IFERROR(_xlfn.IFS('Budget Template Sheet'!$C$10="MAR",'Budget Template Sheet'!$K$78),0)</f>
        <v>0</v>
      </c>
      <c r="K378" s="61" cm="1">
        <f t="array" ref="K378">IFERROR(_xlfn.IFS('Budget Template Sheet'!$C$10="APR",'Budget Template Sheet'!$K$78),0)</f>
        <v>0</v>
      </c>
      <c r="L378" s="61" cm="1">
        <f t="array" ref="L378">IFERROR(_xlfn.IFS('Budget Template Sheet'!$C$10="MAY",'Budget Template Sheet'!$K$78),0)</f>
        <v>0</v>
      </c>
      <c r="M378" s="61" cm="1">
        <f t="array" ref="M378">IFERROR(_xlfn.IFS('Budget Template Sheet'!$C$10="JUN",'Budget Template Sheet'!$K$78),0)</f>
        <v>0</v>
      </c>
      <c r="N378" s="61" cm="1">
        <f t="array" ref="N378">IFERROR(_xlfn.IFS('Budget Template Sheet'!$C$10="JUL",'Budget Template Sheet'!$K$78),0)</f>
        <v>0</v>
      </c>
      <c r="O378" s="61" cm="1">
        <f t="array" ref="O378">IFERROR(_xlfn.IFS('Budget Template Sheet'!$C$10="AUG",'Budget Template Sheet'!$K$78),0)</f>
        <v>0</v>
      </c>
      <c r="P378" s="61" cm="1">
        <f t="array" ref="P378">IFERROR(_xlfn.IFS('Budget Template Sheet'!$C$10="SEP",'Budget Template Sheet'!$K$78),0)</f>
        <v>0</v>
      </c>
      <c r="Q378" s="61" cm="1">
        <f t="array" ref="Q378">IFERROR(_xlfn.IFS('Budget Template Sheet'!$C$10="OCT",'Budget Template Sheet'!$K$78),0)</f>
        <v>0</v>
      </c>
      <c r="R378" s="61" cm="1">
        <f t="array" ref="R378">IFERROR(_xlfn.IFS('Budget Template Sheet'!$C$10="NOV",'Budget Template Sheet'!$K$78),0)</f>
        <v>0</v>
      </c>
      <c r="S378" s="61" cm="1">
        <f t="array" ref="S378">IFERROR(_xlfn.IFS('Budget Template Sheet'!$C$10="DEC",'Budget Template Sheet'!$K$78),0)</f>
        <v>0</v>
      </c>
      <c r="T378" s="62">
        <f>SUM(H378:S378)</f>
        <v>0</v>
      </c>
    </row>
    <row r="379" spans="1:20" x14ac:dyDescent="0.25">
      <c r="A379" s="17"/>
      <c r="B379" s="15"/>
      <c r="C379" s="15"/>
      <c r="D379" s="15"/>
      <c r="E379" s="122"/>
      <c r="F379" s="15"/>
      <c r="G379" s="15"/>
    </row>
    <row r="380" spans="1:20" x14ac:dyDescent="0.25">
      <c r="A380" s="60" t="s">
        <v>81</v>
      </c>
      <c r="B380" s="63">
        <v>1</v>
      </c>
      <c r="C380" s="77">
        <f>'Budget Template Sheet'!A78</f>
        <v>7201</v>
      </c>
      <c r="D380" s="63">
        <f>'Budget Template Sheet'!$M$10</f>
        <v>0</v>
      </c>
      <c r="E380" s="121">
        <v>0</v>
      </c>
      <c r="F380" s="78" t="str">
        <f>'Budget Template Sheet'!B78</f>
        <v>Social Security Taxes-Employer</v>
      </c>
      <c r="G380" s="76">
        <f>'Budget Template Sheet'!$C$5</f>
        <v>0</v>
      </c>
      <c r="H380" s="61" cm="1">
        <f t="array" ref="H380">IFERROR(_xlfn.IFS('Budget Template Sheet'!$C$10="JAN",'Budget Template Sheet'!$K$79),0)</f>
        <v>0</v>
      </c>
      <c r="I380" s="61" cm="1">
        <f t="array" ref="I380">IFERROR(_xlfn.IFS('Budget Template Sheet'!$C$10="FEB",'Budget Template Sheet'!$K$79),0)</f>
        <v>0</v>
      </c>
      <c r="J380" s="61" cm="1">
        <f t="array" ref="J380">IFERROR(_xlfn.IFS('Budget Template Sheet'!$C$10="MAR",'Budget Template Sheet'!$K$79),0)</f>
        <v>0</v>
      </c>
      <c r="K380" s="61" cm="1">
        <f t="array" ref="K380">IFERROR(_xlfn.IFS('Budget Template Sheet'!$C$10="APR",'Budget Template Sheet'!$K$79),0)</f>
        <v>0</v>
      </c>
      <c r="L380" s="61" cm="1">
        <f t="array" ref="L380">IFERROR(_xlfn.IFS('Budget Template Sheet'!$C$10="MAY",'Budget Template Sheet'!$K$79),0)</f>
        <v>0</v>
      </c>
      <c r="M380" s="61" cm="1">
        <f t="array" ref="M380">IFERROR(_xlfn.IFS('Budget Template Sheet'!$C$10="JUN",'Budget Template Sheet'!$K$79),0)</f>
        <v>0</v>
      </c>
      <c r="N380" s="61" cm="1">
        <f t="array" ref="N380">IFERROR(_xlfn.IFS('Budget Template Sheet'!$C$10="JUL",'Budget Template Sheet'!$K$79),0)</f>
        <v>0</v>
      </c>
      <c r="O380" s="61" cm="1">
        <f t="array" ref="O380">IFERROR(_xlfn.IFS('Budget Template Sheet'!$C$10="AUG",'Budget Template Sheet'!$K$79),0)</f>
        <v>0</v>
      </c>
      <c r="P380" s="61" cm="1">
        <f t="array" ref="P380">IFERROR(_xlfn.IFS('Budget Template Sheet'!$C$10="SEP",'Budget Template Sheet'!$K$79),0)</f>
        <v>0</v>
      </c>
      <c r="Q380" s="61" cm="1">
        <f t="array" ref="Q380">IFERROR(_xlfn.IFS('Budget Template Sheet'!$C$10="OCT",'Budget Template Sheet'!$K$79),0)</f>
        <v>0</v>
      </c>
      <c r="R380" s="61" cm="1">
        <f t="array" ref="R380">IFERROR(_xlfn.IFS('Budget Template Sheet'!$C$10="NOV",'Budget Template Sheet'!$K$79),0)</f>
        <v>0</v>
      </c>
      <c r="S380" s="61" cm="1">
        <f t="array" ref="S380">IFERROR(_xlfn.IFS('Budget Template Sheet'!$C$10="DEC",'Budget Template Sheet'!$K$79),0)</f>
        <v>0</v>
      </c>
      <c r="T380" s="62">
        <f>SUM(H380:S380)</f>
        <v>0</v>
      </c>
    </row>
    <row r="381" spans="1:20" x14ac:dyDescent="0.25">
      <c r="A381" s="17"/>
      <c r="B381" s="15"/>
      <c r="C381" s="15"/>
      <c r="D381" s="15"/>
      <c r="E381" s="122"/>
      <c r="F381" s="15"/>
      <c r="G381" s="15"/>
    </row>
    <row r="382" spans="1:20" x14ac:dyDescent="0.25">
      <c r="A382" s="60" t="s">
        <v>81</v>
      </c>
      <c r="B382" s="63">
        <v>1</v>
      </c>
      <c r="C382" s="77">
        <f>'Budget Template Sheet'!A79</f>
        <v>7202</v>
      </c>
      <c r="D382" s="63">
        <f>'Budget Template Sheet'!$M$10</f>
        <v>0</v>
      </c>
      <c r="E382" s="121">
        <v>0</v>
      </c>
      <c r="F382" s="78" t="str">
        <f>'Budget Template Sheet'!B79</f>
        <v>Unemployment Taxes-Employer</v>
      </c>
      <c r="G382" s="76">
        <f>'Budget Template Sheet'!$C$5</f>
        <v>0</v>
      </c>
      <c r="H382" s="61" cm="1">
        <f t="array" ref="H382">IFERROR(_xlfn.IFS('Budget Template Sheet'!$C$10="JAN",'Budget Template Sheet'!$K$80),0)</f>
        <v>0</v>
      </c>
      <c r="I382" s="61" cm="1">
        <f t="array" ref="I382">IFERROR(_xlfn.IFS('Budget Template Sheet'!$C$10="FEB",'Budget Template Sheet'!$K$80),0)</f>
        <v>0</v>
      </c>
      <c r="J382" s="61" cm="1">
        <f t="array" ref="J382">IFERROR(_xlfn.IFS('Budget Template Sheet'!$C$10="MAR",'Budget Template Sheet'!$K$80),0)</f>
        <v>0</v>
      </c>
      <c r="K382" s="61" cm="1">
        <f t="array" ref="K382">IFERROR(_xlfn.IFS('Budget Template Sheet'!$C$10="APR",'Budget Template Sheet'!$K$80),0)</f>
        <v>0</v>
      </c>
      <c r="L382" s="61" cm="1">
        <f t="array" ref="L382">IFERROR(_xlfn.IFS('Budget Template Sheet'!$C$10="MAY",'Budget Template Sheet'!$K$80),0)</f>
        <v>0</v>
      </c>
      <c r="M382" s="61" cm="1">
        <f t="array" ref="M382">IFERROR(_xlfn.IFS('Budget Template Sheet'!$C$10="JUN",'Budget Template Sheet'!$K$80),0)</f>
        <v>0</v>
      </c>
      <c r="N382" s="61" cm="1">
        <f t="array" ref="N382">IFERROR(_xlfn.IFS('Budget Template Sheet'!$C$10="JUL",'Budget Template Sheet'!$K$80),0)</f>
        <v>0</v>
      </c>
      <c r="O382" s="61" cm="1">
        <f t="array" ref="O382">IFERROR(_xlfn.IFS('Budget Template Sheet'!$C$10="AUG",'Budget Template Sheet'!$K$80),0)</f>
        <v>0</v>
      </c>
      <c r="P382" s="61" cm="1">
        <f t="array" ref="P382">IFERROR(_xlfn.IFS('Budget Template Sheet'!$C$10="SEP",'Budget Template Sheet'!$K$80),0)</f>
        <v>0</v>
      </c>
      <c r="Q382" s="61" cm="1">
        <f t="array" ref="Q382">IFERROR(_xlfn.IFS('Budget Template Sheet'!$C$10="OCT",'Budget Template Sheet'!$K$80),0)</f>
        <v>0</v>
      </c>
      <c r="R382" s="61" cm="1">
        <f t="array" ref="R382">IFERROR(_xlfn.IFS('Budget Template Sheet'!$C$10="NOV",'Budget Template Sheet'!$K$80),0)</f>
        <v>0</v>
      </c>
      <c r="S382" s="61" cm="1">
        <f t="array" ref="S382">IFERROR(_xlfn.IFS('Budget Template Sheet'!$C$10="DEC",'Budget Template Sheet'!$K$80),0)</f>
        <v>0</v>
      </c>
      <c r="T382" s="62">
        <f>SUM(H382:S382)</f>
        <v>0</v>
      </c>
    </row>
    <row r="383" spans="1:20" x14ac:dyDescent="0.25">
      <c r="A383" s="17"/>
      <c r="B383" s="15"/>
      <c r="C383" s="15"/>
      <c r="D383" s="15"/>
      <c r="E383" s="122"/>
      <c r="F383" s="15"/>
      <c r="G383" s="15"/>
    </row>
    <row r="384" spans="1:20" x14ac:dyDescent="0.25">
      <c r="A384" s="60" t="s">
        <v>81</v>
      </c>
      <c r="B384" s="63">
        <v>1</v>
      </c>
      <c r="C384" s="77">
        <f>'Budget Template Sheet'!A80</f>
        <v>7203</v>
      </c>
      <c r="D384" s="63">
        <f>'Budget Template Sheet'!$M$10</f>
        <v>0</v>
      </c>
      <c r="E384" s="121">
        <v>0</v>
      </c>
      <c r="F384" s="78" t="str">
        <f>'Budget Template Sheet'!B80</f>
        <v>Workers‘ Comp Ins-Employer</v>
      </c>
      <c r="G384" s="76">
        <f>'Budget Template Sheet'!$C$5</f>
        <v>0</v>
      </c>
      <c r="H384" s="61" cm="1">
        <f t="array" ref="H384">IFERROR(_xlfn.IFS('Budget Template Sheet'!$C$10="JAN",'Budget Template Sheet'!$K$81),0)</f>
        <v>0</v>
      </c>
      <c r="I384" s="61" cm="1">
        <f t="array" ref="I384">IFERROR(_xlfn.IFS('Budget Template Sheet'!$C$10="FEB",'Budget Template Sheet'!$K$81),0)</f>
        <v>0</v>
      </c>
      <c r="J384" s="61" cm="1">
        <f t="array" ref="J384">IFERROR(_xlfn.IFS('Budget Template Sheet'!$C$10="MAR",'Budget Template Sheet'!$K$81),0)</f>
        <v>0</v>
      </c>
      <c r="K384" s="61" cm="1">
        <f t="array" ref="K384">IFERROR(_xlfn.IFS('Budget Template Sheet'!$C$10="APR",'Budget Template Sheet'!$K$81),0)</f>
        <v>0</v>
      </c>
      <c r="L384" s="61" cm="1">
        <f t="array" ref="L384">IFERROR(_xlfn.IFS('Budget Template Sheet'!$C$10="MAY",'Budget Template Sheet'!$K$81),0)</f>
        <v>0</v>
      </c>
      <c r="M384" s="61" cm="1">
        <f t="array" ref="M384">IFERROR(_xlfn.IFS('Budget Template Sheet'!$C$10="JUN",'Budget Template Sheet'!$K$81),0)</f>
        <v>0</v>
      </c>
      <c r="N384" s="61" cm="1">
        <f t="array" ref="N384">IFERROR(_xlfn.IFS('Budget Template Sheet'!$C$10="JUL",'Budget Template Sheet'!$K$81),0)</f>
        <v>0</v>
      </c>
      <c r="O384" s="61" cm="1">
        <f t="array" ref="O384">IFERROR(_xlfn.IFS('Budget Template Sheet'!$C$10="AUG",'Budget Template Sheet'!$K$81),0)</f>
        <v>0</v>
      </c>
      <c r="P384" s="61" cm="1">
        <f t="array" ref="P384">IFERROR(_xlfn.IFS('Budget Template Sheet'!$C$10="SEP",'Budget Template Sheet'!$K$81),0)</f>
        <v>0</v>
      </c>
      <c r="Q384" s="61" cm="1">
        <f t="array" ref="Q384">IFERROR(_xlfn.IFS('Budget Template Sheet'!$C$10="OCT",'Budget Template Sheet'!$K$81),0)</f>
        <v>0</v>
      </c>
      <c r="R384" s="61" cm="1">
        <f t="array" ref="R384">IFERROR(_xlfn.IFS('Budget Template Sheet'!$C$10="NOV",'Budget Template Sheet'!$K$81),0)</f>
        <v>0</v>
      </c>
      <c r="S384" s="61" cm="1">
        <f t="array" ref="S384">IFERROR(_xlfn.IFS('Budget Template Sheet'!$C$10="DEC",'Budget Template Sheet'!$K$81),0)</f>
        <v>0</v>
      </c>
      <c r="T384" s="62">
        <f>SUM(H384:S384)</f>
        <v>0</v>
      </c>
    </row>
    <row r="385" spans="1:20" x14ac:dyDescent="0.25">
      <c r="A385" s="17"/>
      <c r="B385" s="15"/>
      <c r="C385" s="15"/>
      <c r="D385" s="15"/>
      <c r="E385" s="122"/>
      <c r="F385" s="15"/>
      <c r="G385" s="15"/>
    </row>
    <row r="386" spans="1:20" x14ac:dyDescent="0.25">
      <c r="A386" s="60" t="s">
        <v>81</v>
      </c>
      <c r="B386" s="63">
        <v>1</v>
      </c>
      <c r="C386" s="77">
        <f>'Budget Template Sheet'!A81</f>
        <v>7101</v>
      </c>
      <c r="D386" s="63">
        <f>'Budget Template Sheet'!$M$10</f>
        <v>0</v>
      </c>
      <c r="E386" s="121">
        <v>0</v>
      </c>
      <c r="F386" s="78" t="str">
        <f>'Budget Template Sheet'!B81</f>
        <v>BSA Group Accident Ins-Employer</v>
      </c>
      <c r="G386" s="76">
        <f>'Budget Template Sheet'!$C$5</f>
        <v>0</v>
      </c>
      <c r="H386" s="61" cm="1">
        <f t="array" ref="H386">IFERROR(_xlfn.IFS('Budget Template Sheet'!$C$10="JAN",'Budget Template Sheet'!$K$82),0)</f>
        <v>0</v>
      </c>
      <c r="I386" s="61" cm="1">
        <f t="array" ref="I386">IFERROR(_xlfn.IFS('Budget Template Sheet'!$C$10="FEB",'Budget Template Sheet'!$K$82),0)</f>
        <v>0</v>
      </c>
      <c r="J386" s="61" cm="1">
        <f t="array" ref="J386">IFERROR(_xlfn.IFS('Budget Template Sheet'!$C$10="MAR",'Budget Template Sheet'!$K$82),0)</f>
        <v>0</v>
      </c>
      <c r="K386" s="61" cm="1">
        <f t="array" ref="K386">IFERROR(_xlfn.IFS('Budget Template Sheet'!$C$10="APR",'Budget Template Sheet'!$K$82),0)</f>
        <v>0</v>
      </c>
      <c r="L386" s="61" cm="1">
        <f t="array" ref="L386">IFERROR(_xlfn.IFS('Budget Template Sheet'!$C$10="MAY",'Budget Template Sheet'!$K$82),0)</f>
        <v>0</v>
      </c>
      <c r="M386" s="61" cm="1">
        <f t="array" ref="M386">IFERROR(_xlfn.IFS('Budget Template Sheet'!$C$10="JUN",'Budget Template Sheet'!$K$82),0)</f>
        <v>0</v>
      </c>
      <c r="N386" s="61" cm="1">
        <f t="array" ref="N386">IFERROR(_xlfn.IFS('Budget Template Sheet'!$C$10="JUL",'Budget Template Sheet'!$K$82),0)</f>
        <v>0</v>
      </c>
      <c r="O386" s="61" cm="1">
        <f t="array" ref="O386">IFERROR(_xlfn.IFS('Budget Template Sheet'!$C$10="AUG",'Budget Template Sheet'!$K$82),0)</f>
        <v>0</v>
      </c>
      <c r="P386" s="61" cm="1">
        <f t="array" ref="P386">IFERROR(_xlfn.IFS('Budget Template Sheet'!$C$10="SEP",'Budget Template Sheet'!$K$82),0)</f>
        <v>0</v>
      </c>
      <c r="Q386" s="61" cm="1">
        <f t="array" ref="Q386">IFERROR(_xlfn.IFS('Budget Template Sheet'!$C$10="OCT",'Budget Template Sheet'!$K$82),0)</f>
        <v>0</v>
      </c>
      <c r="R386" s="61" cm="1">
        <f t="array" ref="R386">IFERROR(_xlfn.IFS('Budget Template Sheet'!$C$10="NOV",'Budget Template Sheet'!$K$82),0)</f>
        <v>0</v>
      </c>
      <c r="S386" s="61" cm="1">
        <f t="array" ref="S386">IFERROR(_xlfn.IFS('Budget Template Sheet'!$C$10="DEC",'Budget Template Sheet'!$K$82),0)</f>
        <v>0</v>
      </c>
      <c r="T386" s="62">
        <f>SUM(H386:S386)</f>
        <v>0</v>
      </c>
    </row>
    <row r="387" spans="1:20" x14ac:dyDescent="0.25">
      <c r="A387" s="17"/>
      <c r="B387" s="15"/>
      <c r="C387" s="15"/>
      <c r="D387" s="15"/>
      <c r="E387" s="122"/>
      <c r="F387" s="15"/>
      <c r="G387" s="15"/>
    </row>
    <row r="388" spans="1:20" x14ac:dyDescent="0.25">
      <c r="A388" s="60" t="s">
        <v>81</v>
      </c>
      <c r="B388" s="63">
        <v>1</v>
      </c>
      <c r="C388" s="77">
        <f>'Budget Template Sheet'!A82</f>
        <v>7102</v>
      </c>
      <c r="D388" s="63">
        <f>'Budget Template Sheet'!$M$10</f>
        <v>0</v>
      </c>
      <c r="E388" s="121">
        <v>0</v>
      </c>
      <c r="F388" s="78" t="str">
        <f>'Budget Template Sheet'!B82</f>
        <v>BSA Group life Insurance-Employer</v>
      </c>
      <c r="G388" s="76">
        <f>'Budget Template Sheet'!$C$5</f>
        <v>0</v>
      </c>
      <c r="H388" s="61" cm="1">
        <f t="array" ref="H388">IFERROR(_xlfn.IFS('Budget Template Sheet'!$C$10="JAN",'Budget Template Sheet'!$K$83),0)</f>
        <v>0</v>
      </c>
      <c r="I388" s="61" cm="1">
        <f t="array" ref="I388">IFERROR(_xlfn.IFS('Budget Template Sheet'!$C$10="FEB",'Budget Template Sheet'!$K$83),0)</f>
        <v>0</v>
      </c>
      <c r="J388" s="61" cm="1">
        <f t="array" ref="J388">IFERROR(_xlfn.IFS('Budget Template Sheet'!$C$10="MAR",'Budget Template Sheet'!$K$83),0)</f>
        <v>0</v>
      </c>
      <c r="K388" s="61" cm="1">
        <f t="array" ref="K388">IFERROR(_xlfn.IFS('Budget Template Sheet'!$C$10="APR",'Budget Template Sheet'!$K$83),0)</f>
        <v>0</v>
      </c>
      <c r="L388" s="61" cm="1">
        <f t="array" ref="L388">IFERROR(_xlfn.IFS('Budget Template Sheet'!$C$10="MAY",'Budget Template Sheet'!$K$83),0)</f>
        <v>0</v>
      </c>
      <c r="M388" s="61" cm="1">
        <f t="array" ref="M388">IFERROR(_xlfn.IFS('Budget Template Sheet'!$C$10="JUN",'Budget Template Sheet'!$K$83),0)</f>
        <v>0</v>
      </c>
      <c r="N388" s="61" cm="1">
        <f t="array" ref="N388">IFERROR(_xlfn.IFS('Budget Template Sheet'!$C$10="JUL",'Budget Template Sheet'!$K$83),0)</f>
        <v>0</v>
      </c>
      <c r="O388" s="61" cm="1">
        <f t="array" ref="O388">IFERROR(_xlfn.IFS('Budget Template Sheet'!$C$10="AUG",'Budget Template Sheet'!$K$83),0)</f>
        <v>0</v>
      </c>
      <c r="P388" s="61" cm="1">
        <f t="array" ref="P388">IFERROR(_xlfn.IFS('Budget Template Sheet'!$C$10="SEP",'Budget Template Sheet'!$K$83),0)</f>
        <v>0</v>
      </c>
      <c r="Q388" s="61" cm="1">
        <f t="array" ref="Q388">IFERROR(_xlfn.IFS('Budget Template Sheet'!$C$10="OCT",'Budget Template Sheet'!$K$83),0)</f>
        <v>0</v>
      </c>
      <c r="R388" s="61" cm="1">
        <f t="array" ref="R388">IFERROR(_xlfn.IFS('Budget Template Sheet'!$C$10="NOV",'Budget Template Sheet'!$K$83),0)</f>
        <v>0</v>
      </c>
      <c r="S388" s="61" cm="1">
        <f t="array" ref="S388">IFERROR(_xlfn.IFS('Budget Template Sheet'!$C$10="DEC",'Budget Template Sheet'!$K$83),0)</f>
        <v>0</v>
      </c>
      <c r="T388" s="62">
        <f>SUM(H388:S388)</f>
        <v>0</v>
      </c>
    </row>
    <row r="389" spans="1:20" x14ac:dyDescent="0.25">
      <c r="A389" s="17"/>
      <c r="B389" s="15"/>
      <c r="C389" s="15"/>
      <c r="D389" s="15"/>
      <c r="E389" s="122"/>
      <c r="F389" s="15"/>
      <c r="G389" s="15"/>
    </row>
    <row r="390" spans="1:20" x14ac:dyDescent="0.25">
      <c r="A390" s="60" t="s">
        <v>81</v>
      </c>
      <c r="B390" s="63">
        <v>1</v>
      </c>
      <c r="C390" s="77">
        <f>'Budget Template Sheet'!A83</f>
        <v>7103</v>
      </c>
      <c r="D390" s="63">
        <f>'Budget Template Sheet'!$M$10</f>
        <v>0</v>
      </c>
      <c r="E390" s="121">
        <v>0</v>
      </c>
      <c r="F390" s="78" t="str">
        <f>'Budget Template Sheet'!B83</f>
        <v>BSA Group Medical Ins-Employer</v>
      </c>
      <c r="G390" s="76">
        <f>'Budget Template Sheet'!$C$5</f>
        <v>0</v>
      </c>
      <c r="H390" s="61" cm="1">
        <f t="array" ref="H390">IFERROR(_xlfn.IFS('Budget Template Sheet'!$C$10="JAN",'Budget Template Sheet'!$K$84),0)</f>
        <v>0</v>
      </c>
      <c r="I390" s="61" cm="1">
        <f t="array" ref="I390">IFERROR(_xlfn.IFS('Budget Template Sheet'!$C$10="FEB",'Budget Template Sheet'!$K$84),0)</f>
        <v>0</v>
      </c>
      <c r="J390" s="61" cm="1">
        <f t="array" ref="J390">IFERROR(_xlfn.IFS('Budget Template Sheet'!$C$10="MAR",'Budget Template Sheet'!$K$84),0)</f>
        <v>0</v>
      </c>
      <c r="K390" s="61" cm="1">
        <f t="array" ref="K390">IFERROR(_xlfn.IFS('Budget Template Sheet'!$C$10="APR",'Budget Template Sheet'!$K$84),0)</f>
        <v>0</v>
      </c>
      <c r="L390" s="61" cm="1">
        <f t="array" ref="L390">IFERROR(_xlfn.IFS('Budget Template Sheet'!$C$10="MAY",'Budget Template Sheet'!$K$84),0)</f>
        <v>0</v>
      </c>
      <c r="M390" s="61" cm="1">
        <f t="array" ref="M390">IFERROR(_xlfn.IFS('Budget Template Sheet'!$C$10="JUN",'Budget Template Sheet'!$K$84),0)</f>
        <v>0</v>
      </c>
      <c r="N390" s="61" cm="1">
        <f t="array" ref="N390">IFERROR(_xlfn.IFS('Budget Template Sheet'!$C$10="JUL",'Budget Template Sheet'!$K$84),0)</f>
        <v>0</v>
      </c>
      <c r="O390" s="61" cm="1">
        <f t="array" ref="O390">IFERROR(_xlfn.IFS('Budget Template Sheet'!$C$10="AUG",'Budget Template Sheet'!$K$84),0)</f>
        <v>0</v>
      </c>
      <c r="P390" s="61" cm="1">
        <f t="array" ref="P390">IFERROR(_xlfn.IFS('Budget Template Sheet'!$C$10="SEP",'Budget Template Sheet'!$K$84),0)</f>
        <v>0</v>
      </c>
      <c r="Q390" s="61" cm="1">
        <f t="array" ref="Q390">IFERROR(_xlfn.IFS('Budget Template Sheet'!$C$10="OCT",'Budget Template Sheet'!$K$84),0)</f>
        <v>0</v>
      </c>
      <c r="R390" s="61" cm="1">
        <f t="array" ref="R390">IFERROR(_xlfn.IFS('Budget Template Sheet'!$C$10="NOV",'Budget Template Sheet'!$K$84),0)</f>
        <v>0</v>
      </c>
      <c r="S390" s="61" cm="1">
        <f t="array" ref="S390">IFERROR(_xlfn.IFS('Budget Template Sheet'!$C$10="DEC",'Budget Template Sheet'!$K$84),0)</f>
        <v>0</v>
      </c>
      <c r="T390" s="62">
        <f>SUM(H390:S390)</f>
        <v>0</v>
      </c>
    </row>
    <row r="391" spans="1:20" x14ac:dyDescent="0.25">
      <c r="A391" s="17"/>
      <c r="B391" s="15"/>
      <c r="C391" s="15"/>
      <c r="D391" s="15"/>
      <c r="E391" s="122"/>
      <c r="F391" s="15"/>
      <c r="G391" s="15"/>
    </row>
    <row r="392" spans="1:20" x14ac:dyDescent="0.25">
      <c r="A392" s="60" t="s">
        <v>81</v>
      </c>
      <c r="B392" s="63">
        <v>1</v>
      </c>
      <c r="C392" s="77">
        <f>'Budget Template Sheet'!A84</f>
        <v>7104</v>
      </c>
      <c r="D392" s="63">
        <f>'Budget Template Sheet'!$M$10</f>
        <v>0</v>
      </c>
      <c r="E392" s="121">
        <v>0</v>
      </c>
      <c r="F392" s="78" t="str">
        <f>'Budget Template Sheet'!B84</f>
        <v>BSA Retirement Plan-Employer</v>
      </c>
      <c r="G392" s="76">
        <f>'Budget Template Sheet'!$C$5</f>
        <v>0</v>
      </c>
      <c r="H392" s="61" cm="1">
        <f t="array" ref="H392">IFERROR(_xlfn.IFS('Budget Template Sheet'!$C$10="JAN",'Budget Template Sheet'!$K$85),0)</f>
        <v>0</v>
      </c>
      <c r="I392" s="61" cm="1">
        <f t="array" ref="I392">IFERROR(_xlfn.IFS('Budget Template Sheet'!$C$10="FEB",'Budget Template Sheet'!$K$85),0)</f>
        <v>0</v>
      </c>
      <c r="J392" s="61" cm="1">
        <f t="array" ref="J392">IFERROR(_xlfn.IFS('Budget Template Sheet'!$C$10="MAR",'Budget Template Sheet'!$K$85),0)</f>
        <v>0</v>
      </c>
      <c r="K392" s="61" cm="1">
        <f t="array" ref="K392">IFERROR(_xlfn.IFS('Budget Template Sheet'!$C$10="APR",'Budget Template Sheet'!$K$85),0)</f>
        <v>0</v>
      </c>
      <c r="L392" s="61" cm="1">
        <f t="array" ref="L392">IFERROR(_xlfn.IFS('Budget Template Sheet'!$C$10="MAY",'Budget Template Sheet'!$K$85),0)</f>
        <v>0</v>
      </c>
      <c r="M392" s="61" cm="1">
        <f t="array" ref="M392">IFERROR(_xlfn.IFS('Budget Template Sheet'!$C$10="JUN",'Budget Template Sheet'!$K$85),0)</f>
        <v>0</v>
      </c>
      <c r="N392" s="61" cm="1">
        <f t="array" ref="N392">IFERROR(_xlfn.IFS('Budget Template Sheet'!$C$10="JUL",'Budget Template Sheet'!$K$85),0)</f>
        <v>0</v>
      </c>
      <c r="O392" s="61" cm="1">
        <f t="array" ref="O392">IFERROR(_xlfn.IFS('Budget Template Sheet'!$C$10="AUG",'Budget Template Sheet'!$K$85),0)</f>
        <v>0</v>
      </c>
      <c r="P392" s="61" cm="1">
        <f t="array" ref="P392">IFERROR(_xlfn.IFS('Budget Template Sheet'!$C$10="SEP",'Budget Template Sheet'!$K$85),0)</f>
        <v>0</v>
      </c>
      <c r="Q392" s="61" cm="1">
        <f t="array" ref="Q392">IFERROR(_xlfn.IFS('Budget Template Sheet'!$C$10="OCT",'Budget Template Sheet'!$K$85),0)</f>
        <v>0</v>
      </c>
      <c r="R392" s="61" cm="1">
        <f t="array" ref="R392">IFERROR(_xlfn.IFS('Budget Template Sheet'!$C$10="NOV",'Budget Template Sheet'!$K$85),0)</f>
        <v>0</v>
      </c>
      <c r="S392" s="61" cm="1">
        <f t="array" ref="S392">IFERROR(_xlfn.IFS('Budget Template Sheet'!$C$10="DEC",'Budget Template Sheet'!$K$85),0)</f>
        <v>0</v>
      </c>
      <c r="T392" s="62">
        <f>SUM(H392:S392)</f>
        <v>0</v>
      </c>
    </row>
    <row r="393" spans="1:20" x14ac:dyDescent="0.25">
      <c r="A393" s="17"/>
      <c r="B393" s="15"/>
      <c r="C393" s="15"/>
      <c r="D393" s="15"/>
      <c r="E393" s="122"/>
      <c r="F393" s="15"/>
      <c r="G393" s="15"/>
    </row>
    <row r="394" spans="1:20" x14ac:dyDescent="0.25">
      <c r="A394" s="60" t="s">
        <v>81</v>
      </c>
      <c r="B394" s="63">
        <v>1</v>
      </c>
      <c r="C394" s="77">
        <f>'Budget Template Sheet'!A85</f>
        <v>7105</v>
      </c>
      <c r="D394" s="63">
        <f>'Budget Template Sheet'!$M$10</f>
        <v>0</v>
      </c>
      <c r="E394" s="121">
        <v>0</v>
      </c>
      <c r="F394" s="78" t="str">
        <f>'Budget Template Sheet'!B85</f>
        <v>BSA Thrift Plan-Employer</v>
      </c>
      <c r="G394" s="76">
        <f>'Budget Template Sheet'!$C$5</f>
        <v>0</v>
      </c>
      <c r="H394" s="61" cm="1">
        <f t="array" ref="H394">IFERROR(_xlfn.IFS('Budget Template Sheet'!$C$10="JAN",'Budget Template Sheet'!$K$86),0)</f>
        <v>0</v>
      </c>
      <c r="I394" s="61" cm="1">
        <f t="array" ref="I394">IFERROR(_xlfn.IFS('Budget Template Sheet'!$C$10="FEB",'Budget Template Sheet'!$K$86),0)</f>
        <v>0</v>
      </c>
      <c r="J394" s="61" cm="1">
        <f t="array" ref="J394">IFERROR(_xlfn.IFS('Budget Template Sheet'!$C$10="MAR",'Budget Template Sheet'!$K$86),0)</f>
        <v>0</v>
      </c>
      <c r="K394" s="61" cm="1">
        <f t="array" ref="K394">IFERROR(_xlfn.IFS('Budget Template Sheet'!$C$10="APR",'Budget Template Sheet'!$K$86),0)</f>
        <v>0</v>
      </c>
      <c r="L394" s="61" cm="1">
        <f t="array" ref="L394">IFERROR(_xlfn.IFS('Budget Template Sheet'!$C$10="MAY",'Budget Template Sheet'!$K$86),0)</f>
        <v>0</v>
      </c>
      <c r="M394" s="61" cm="1">
        <f t="array" ref="M394">IFERROR(_xlfn.IFS('Budget Template Sheet'!$C$10="JUN",'Budget Template Sheet'!$K$86),0)</f>
        <v>0</v>
      </c>
      <c r="N394" s="61" cm="1">
        <f t="array" ref="N394">IFERROR(_xlfn.IFS('Budget Template Sheet'!$C$10="JUL",'Budget Template Sheet'!$K$86),0)</f>
        <v>0</v>
      </c>
      <c r="O394" s="61" cm="1">
        <f t="array" ref="O394">IFERROR(_xlfn.IFS('Budget Template Sheet'!$C$10="AUG",'Budget Template Sheet'!$K$86),0)</f>
        <v>0</v>
      </c>
      <c r="P394" s="61" cm="1">
        <f t="array" ref="P394">IFERROR(_xlfn.IFS('Budget Template Sheet'!$C$10="SEP",'Budget Template Sheet'!$K$86),0)</f>
        <v>0</v>
      </c>
      <c r="Q394" s="61" cm="1">
        <f t="array" ref="Q394">IFERROR(_xlfn.IFS('Budget Template Sheet'!$C$10="OCT",'Budget Template Sheet'!$K$86),0)</f>
        <v>0</v>
      </c>
      <c r="R394" s="61" cm="1">
        <f t="array" ref="R394">IFERROR(_xlfn.IFS('Budget Template Sheet'!$C$10="NOV",'Budget Template Sheet'!$K$86),0)</f>
        <v>0</v>
      </c>
      <c r="S394" s="61" cm="1">
        <f t="array" ref="S394">IFERROR(_xlfn.IFS('Budget Template Sheet'!$C$10="DEC",'Budget Template Sheet'!$K$86),0)</f>
        <v>0</v>
      </c>
      <c r="T394" s="62">
        <f>SUM(H394:S394)</f>
        <v>0</v>
      </c>
    </row>
    <row r="395" spans="1:20" x14ac:dyDescent="0.25">
      <c r="A395" s="17"/>
      <c r="B395" s="15"/>
      <c r="C395" s="15"/>
      <c r="D395" s="15"/>
      <c r="E395" s="122"/>
      <c r="F395" s="15"/>
      <c r="G395" s="15"/>
    </row>
    <row r="396" spans="1:20" x14ac:dyDescent="0.25">
      <c r="A396" s="60" t="s">
        <v>81</v>
      </c>
      <c r="B396" s="63">
        <v>1</v>
      </c>
      <c r="C396" s="77">
        <f>'Budget Template Sheet'!A86</f>
        <v>7108</v>
      </c>
      <c r="D396" s="63">
        <f>'Budget Template Sheet'!$M$10</f>
        <v>0</v>
      </c>
      <c r="E396" s="121">
        <v>0</v>
      </c>
      <c r="F396" s="78" t="str">
        <f>'Budget Template Sheet'!B86</f>
        <v>BSA Long-Term Disability-Employer</v>
      </c>
      <c r="G396" s="76">
        <f>'Budget Template Sheet'!$C$5</f>
        <v>0</v>
      </c>
      <c r="H396" s="61" cm="1">
        <f t="array" ref="H396">IFERROR(_xlfn.IFS('Budget Template Sheet'!$C$10="JAN",'Budget Template Sheet'!$K$87),0)</f>
        <v>0</v>
      </c>
      <c r="I396" s="61" cm="1">
        <f t="array" ref="I396">IFERROR(_xlfn.IFS('Budget Template Sheet'!$C$10="FEB",'Budget Template Sheet'!$K$87),0)</f>
        <v>0</v>
      </c>
      <c r="J396" s="61" cm="1">
        <f t="array" ref="J396">IFERROR(_xlfn.IFS('Budget Template Sheet'!$C$10="MAR",'Budget Template Sheet'!$K$87),0)</f>
        <v>0</v>
      </c>
      <c r="K396" s="61" cm="1">
        <f t="array" ref="K396">IFERROR(_xlfn.IFS('Budget Template Sheet'!$C$10="APR",'Budget Template Sheet'!$K$87),0)</f>
        <v>0</v>
      </c>
      <c r="L396" s="61" cm="1">
        <f t="array" ref="L396">IFERROR(_xlfn.IFS('Budget Template Sheet'!$C$10="MAY",'Budget Template Sheet'!$K$87),0)</f>
        <v>0</v>
      </c>
      <c r="M396" s="61" cm="1">
        <f t="array" ref="M396">IFERROR(_xlfn.IFS('Budget Template Sheet'!$C$10="JUN",'Budget Template Sheet'!$K$87),0)</f>
        <v>0</v>
      </c>
      <c r="N396" s="61" cm="1">
        <f t="array" ref="N396">IFERROR(_xlfn.IFS('Budget Template Sheet'!$C$10="JUL",'Budget Template Sheet'!$K$87),0)</f>
        <v>0</v>
      </c>
      <c r="O396" s="61" cm="1">
        <f t="array" ref="O396">IFERROR(_xlfn.IFS('Budget Template Sheet'!$C$10="AUG",'Budget Template Sheet'!$K$87),0)</f>
        <v>0</v>
      </c>
      <c r="P396" s="61" cm="1">
        <f t="array" ref="P396">IFERROR(_xlfn.IFS('Budget Template Sheet'!$C$10="SEP",'Budget Template Sheet'!$K$87),0)</f>
        <v>0</v>
      </c>
      <c r="Q396" s="61" cm="1">
        <f t="array" ref="Q396">IFERROR(_xlfn.IFS('Budget Template Sheet'!$C$10="OCT",'Budget Template Sheet'!$K$87),0)</f>
        <v>0</v>
      </c>
      <c r="R396" s="61" cm="1">
        <f t="array" ref="R396">IFERROR(_xlfn.IFS('Budget Template Sheet'!$C$10="NOV",'Budget Template Sheet'!$K$87),0)</f>
        <v>0</v>
      </c>
      <c r="S396" s="61" cm="1">
        <f t="array" ref="S396">IFERROR(_xlfn.IFS('Budget Template Sheet'!$C$10="DEC",'Budget Template Sheet'!$K$87),0)</f>
        <v>0</v>
      </c>
      <c r="T396" s="62">
        <f>SUM(H396:S396)</f>
        <v>0</v>
      </c>
    </row>
    <row r="397" spans="1:20" x14ac:dyDescent="0.25">
      <c r="A397" s="17"/>
      <c r="B397" s="15"/>
      <c r="C397" s="15"/>
      <c r="D397" s="15"/>
      <c r="E397" s="122"/>
      <c r="F397" s="15"/>
      <c r="G397" s="15"/>
    </row>
    <row r="398" spans="1:20" x14ac:dyDescent="0.25">
      <c r="A398" s="60" t="s">
        <v>81</v>
      </c>
      <c r="B398" s="63">
        <v>1</v>
      </c>
      <c r="C398" s="77">
        <f>'Budget Template Sheet'!A87</f>
        <v>7109</v>
      </c>
      <c r="D398" s="63">
        <f>'Budget Template Sheet'!$M$10</f>
        <v>0</v>
      </c>
      <c r="E398" s="121">
        <v>0</v>
      </c>
      <c r="F398" s="78" t="str">
        <f>'Budget Template Sheet'!B87</f>
        <v>BSA Dental Plan-Employer‘s Share</v>
      </c>
      <c r="G398" s="76">
        <f>'Budget Template Sheet'!$C$5</f>
        <v>0</v>
      </c>
      <c r="H398" s="61" cm="1">
        <f t="array" ref="H398">IFERROR(_xlfn.IFS('Budget Template Sheet'!$C$10="JAN",'Budget Template Sheet'!$K$88),0)</f>
        <v>0</v>
      </c>
      <c r="I398" s="61" cm="1">
        <f t="array" ref="I398">IFERROR(_xlfn.IFS('Budget Template Sheet'!$C$10="FEB",'Budget Template Sheet'!$K$88),0)</f>
        <v>0</v>
      </c>
      <c r="J398" s="61" cm="1">
        <f t="array" ref="J398">IFERROR(_xlfn.IFS('Budget Template Sheet'!$C$10="MAR",'Budget Template Sheet'!$K$88),0)</f>
        <v>0</v>
      </c>
      <c r="K398" s="61" cm="1">
        <f t="array" ref="K398">IFERROR(_xlfn.IFS('Budget Template Sheet'!$C$10="APR",'Budget Template Sheet'!$K$88),0)</f>
        <v>0</v>
      </c>
      <c r="L398" s="61" cm="1">
        <f t="array" ref="L398">IFERROR(_xlfn.IFS('Budget Template Sheet'!$C$10="MAY",'Budget Template Sheet'!$K$88),0)</f>
        <v>0</v>
      </c>
      <c r="M398" s="61" cm="1">
        <f t="array" ref="M398">IFERROR(_xlfn.IFS('Budget Template Sheet'!$C$10="JUN",'Budget Template Sheet'!$K$88),0)</f>
        <v>0</v>
      </c>
      <c r="N398" s="61" cm="1">
        <f t="array" ref="N398">IFERROR(_xlfn.IFS('Budget Template Sheet'!$C$10="JUL",'Budget Template Sheet'!$K$88),0)</f>
        <v>0</v>
      </c>
      <c r="O398" s="61" cm="1">
        <f t="array" ref="O398">IFERROR(_xlfn.IFS('Budget Template Sheet'!$C$10="AUG",'Budget Template Sheet'!$K$88),0)</f>
        <v>0</v>
      </c>
      <c r="P398" s="61" cm="1">
        <f t="array" ref="P398">IFERROR(_xlfn.IFS('Budget Template Sheet'!$C$10="SEP",'Budget Template Sheet'!$K$88),0)</f>
        <v>0</v>
      </c>
      <c r="Q398" s="61" cm="1">
        <f t="array" ref="Q398">IFERROR(_xlfn.IFS('Budget Template Sheet'!$C$10="OCT",'Budget Template Sheet'!$K$88),0)</f>
        <v>0</v>
      </c>
      <c r="R398" s="61" cm="1">
        <f t="array" ref="R398">IFERROR(_xlfn.IFS('Budget Template Sheet'!$C$10="NOV",'Budget Template Sheet'!$K$88),0)</f>
        <v>0</v>
      </c>
      <c r="S398" s="61" cm="1">
        <f t="array" ref="S398">IFERROR(_xlfn.IFS('Budget Template Sheet'!$C$10="DEC",'Budget Template Sheet'!$K$88),0)</f>
        <v>0</v>
      </c>
      <c r="T398" s="62">
        <f>SUM(H398:S398)</f>
        <v>0</v>
      </c>
    </row>
    <row r="399" spans="1:20" x14ac:dyDescent="0.25">
      <c r="A399" s="17"/>
      <c r="B399" s="15"/>
      <c r="C399" s="15"/>
      <c r="D399" s="15"/>
      <c r="E399" s="122"/>
      <c r="F399" s="15"/>
      <c r="G399" s="15"/>
    </row>
    <row r="400" spans="1:20" x14ac:dyDescent="0.25">
      <c r="A400" s="60" t="s">
        <v>81</v>
      </c>
      <c r="B400" s="63">
        <v>1</v>
      </c>
      <c r="C400" s="77">
        <f>'Budget Template Sheet'!A88</f>
        <v>7110</v>
      </c>
      <c r="D400" s="63">
        <f>'Budget Template Sheet'!$M$10</f>
        <v>0</v>
      </c>
      <c r="E400" s="121">
        <v>0</v>
      </c>
      <c r="F400" s="78" t="str">
        <f>'Budget Template Sheet'!B88</f>
        <v>BSA Vision Care Plan-Employer</v>
      </c>
      <c r="G400" s="76">
        <f>'Budget Template Sheet'!$C$5</f>
        <v>0</v>
      </c>
      <c r="H400" s="61" cm="1">
        <f t="array" ref="H400">IFERROR(_xlfn.IFS('Budget Template Sheet'!$C$10="JAN",'Budget Template Sheet'!$K$89),0)</f>
        <v>0</v>
      </c>
      <c r="I400" s="61" cm="1">
        <f t="array" ref="I400">IFERROR(_xlfn.IFS('Budget Template Sheet'!$C$10="FEB",'Budget Template Sheet'!$K$89),0)</f>
        <v>0</v>
      </c>
      <c r="J400" s="61" cm="1">
        <f t="array" ref="J400">IFERROR(_xlfn.IFS('Budget Template Sheet'!$C$10="MAR",'Budget Template Sheet'!$K$89),0)</f>
        <v>0</v>
      </c>
      <c r="K400" s="61" cm="1">
        <f t="array" ref="K400">IFERROR(_xlfn.IFS('Budget Template Sheet'!$C$10="APR",'Budget Template Sheet'!$K$89),0)</f>
        <v>0</v>
      </c>
      <c r="L400" s="61" cm="1">
        <f t="array" ref="L400">IFERROR(_xlfn.IFS('Budget Template Sheet'!$C$10="MAY",'Budget Template Sheet'!$K$89),0)</f>
        <v>0</v>
      </c>
      <c r="M400" s="61" cm="1">
        <f t="array" ref="M400">IFERROR(_xlfn.IFS('Budget Template Sheet'!$C$10="JUN",'Budget Template Sheet'!$K$89),0)</f>
        <v>0</v>
      </c>
      <c r="N400" s="61" cm="1">
        <f t="array" ref="N400">IFERROR(_xlfn.IFS('Budget Template Sheet'!$C$10="JUL",'Budget Template Sheet'!$K$89),0)</f>
        <v>0</v>
      </c>
      <c r="O400" s="61" cm="1">
        <f t="array" ref="O400">IFERROR(_xlfn.IFS('Budget Template Sheet'!$C$10="AUG",'Budget Template Sheet'!$K$89),0)</f>
        <v>0</v>
      </c>
      <c r="P400" s="61" cm="1">
        <f t="array" ref="P400">IFERROR(_xlfn.IFS('Budget Template Sheet'!$C$10="SEP",'Budget Template Sheet'!$K$89),0)</f>
        <v>0</v>
      </c>
      <c r="Q400" s="61" cm="1">
        <f t="array" ref="Q400">IFERROR(_xlfn.IFS('Budget Template Sheet'!$C$10="OCT",'Budget Template Sheet'!$K$89),0)</f>
        <v>0</v>
      </c>
      <c r="R400" s="61" cm="1">
        <f t="array" ref="R400">IFERROR(_xlfn.IFS('Budget Template Sheet'!$C$10="NOV",'Budget Template Sheet'!$K$89),0)</f>
        <v>0</v>
      </c>
      <c r="S400" s="61" cm="1">
        <f t="array" ref="S400">IFERROR(_xlfn.IFS('Budget Template Sheet'!$C$10="DEC",'Budget Template Sheet'!$K$89),0)</f>
        <v>0</v>
      </c>
      <c r="T400" s="62">
        <f>SUM(H400:S400)</f>
        <v>0</v>
      </c>
    </row>
    <row r="401" spans="1:20" x14ac:dyDescent="0.25">
      <c r="A401" s="17"/>
      <c r="B401" s="15"/>
      <c r="C401" s="15"/>
      <c r="D401" s="15"/>
      <c r="E401" s="122"/>
      <c r="F401" s="15"/>
      <c r="G401" s="15"/>
    </row>
    <row r="402" spans="1:20" x14ac:dyDescent="0.25">
      <c r="A402" s="60" t="s">
        <v>81</v>
      </c>
      <c r="B402" s="63">
        <v>1</v>
      </c>
      <c r="C402" s="77">
        <f>'Budget Template Sheet'!A89</f>
        <v>7116</v>
      </c>
      <c r="D402" s="63">
        <f>'Budget Template Sheet'!$M$10</f>
        <v>0</v>
      </c>
      <c r="E402" s="121">
        <v>0</v>
      </c>
      <c r="F402" s="78" t="str">
        <f>'Budget Template Sheet'!B89</f>
        <v>Council Other Benefit - Employer</v>
      </c>
      <c r="G402" s="76">
        <f>'Budget Template Sheet'!$C$5</f>
        <v>0</v>
      </c>
      <c r="H402" s="61" cm="1">
        <f t="array" ref="H402">IFERROR(_xlfn.IFS('Budget Template Sheet'!$C$10="JAN",'Budget Template Sheet'!$K$90),0)</f>
        <v>0</v>
      </c>
      <c r="I402" s="61" cm="1">
        <f t="array" ref="I402">IFERROR(_xlfn.IFS('Budget Template Sheet'!$C$10="FEB",'Budget Template Sheet'!$K$90),0)</f>
        <v>0</v>
      </c>
      <c r="J402" s="61" cm="1">
        <f t="array" ref="J402">IFERROR(_xlfn.IFS('Budget Template Sheet'!$C$10="MAR",'Budget Template Sheet'!$K$90),0)</f>
        <v>0</v>
      </c>
      <c r="K402" s="61" cm="1">
        <f t="array" ref="K402">IFERROR(_xlfn.IFS('Budget Template Sheet'!$C$10="APR",'Budget Template Sheet'!$K$90),0)</f>
        <v>0</v>
      </c>
      <c r="L402" s="61" cm="1">
        <f t="array" ref="L402">IFERROR(_xlfn.IFS('Budget Template Sheet'!$C$10="MAY",'Budget Template Sheet'!$K$90),0)</f>
        <v>0</v>
      </c>
      <c r="M402" s="61" cm="1">
        <f t="array" ref="M402">IFERROR(_xlfn.IFS('Budget Template Sheet'!$C$10="JUN",'Budget Template Sheet'!$K$90),0)</f>
        <v>0</v>
      </c>
      <c r="N402" s="61" cm="1">
        <f t="array" ref="N402">IFERROR(_xlfn.IFS('Budget Template Sheet'!$C$10="JUL",'Budget Template Sheet'!$K$90),0)</f>
        <v>0</v>
      </c>
      <c r="O402" s="61" cm="1">
        <f t="array" ref="O402">IFERROR(_xlfn.IFS('Budget Template Sheet'!$C$10="AUG",'Budget Template Sheet'!$K$90),0)</f>
        <v>0</v>
      </c>
      <c r="P402" s="61" cm="1">
        <f t="array" ref="P402">IFERROR(_xlfn.IFS('Budget Template Sheet'!$C$10="SEP",'Budget Template Sheet'!$K$90),0)</f>
        <v>0</v>
      </c>
      <c r="Q402" s="61" cm="1">
        <f t="array" ref="Q402">IFERROR(_xlfn.IFS('Budget Template Sheet'!$C$10="OCT",'Budget Template Sheet'!$K$90),0)</f>
        <v>0</v>
      </c>
      <c r="R402" s="61" cm="1">
        <f t="array" ref="R402">IFERROR(_xlfn.IFS('Budget Template Sheet'!$C$10="NOV",'Budget Template Sheet'!$K$90),0)</f>
        <v>0</v>
      </c>
      <c r="S402" s="61" cm="1">
        <f t="array" ref="S402">IFERROR(_xlfn.IFS('Budget Template Sheet'!$C$10="DEC",'Budget Template Sheet'!$K$90),0)</f>
        <v>0</v>
      </c>
      <c r="T402" s="62">
        <f>SUM(H402:S402)</f>
        <v>0</v>
      </c>
    </row>
    <row r="403" spans="1:20" x14ac:dyDescent="0.25">
      <c r="A403" s="17"/>
      <c r="B403" s="15"/>
      <c r="C403" s="15"/>
      <c r="D403" s="15"/>
      <c r="E403" s="122"/>
      <c r="F403" s="15"/>
      <c r="G403" s="15"/>
    </row>
    <row r="404" spans="1:20" x14ac:dyDescent="0.25">
      <c r="A404" s="60" t="s">
        <v>81</v>
      </c>
      <c r="B404" s="63">
        <v>1</v>
      </c>
      <c r="C404" s="77">
        <f>'Budget Template Sheet'!A90</f>
        <v>7301</v>
      </c>
      <c r="D404" s="63">
        <f>'Budget Template Sheet'!$M$10</f>
        <v>0</v>
      </c>
      <c r="E404" s="121">
        <v>0</v>
      </c>
      <c r="F404" s="78" t="str">
        <f>'Budget Template Sheet'!B90</f>
        <v>Employment Expense-Interviewing</v>
      </c>
      <c r="G404" s="76">
        <f>'Budget Template Sheet'!$C$5</f>
        <v>0</v>
      </c>
      <c r="H404" s="61" cm="1">
        <f t="array" ref="H404">IFERROR(_xlfn.IFS('Budget Template Sheet'!$C$10="JAN",'Budget Template Sheet'!$K$91),0)</f>
        <v>0</v>
      </c>
      <c r="I404" s="61" cm="1">
        <f t="array" ref="I404">IFERROR(_xlfn.IFS('Budget Template Sheet'!$C$10="FEB",'Budget Template Sheet'!$K$91),0)</f>
        <v>0</v>
      </c>
      <c r="J404" s="61" cm="1">
        <f t="array" ref="J404">IFERROR(_xlfn.IFS('Budget Template Sheet'!$C$10="MAR",'Budget Template Sheet'!$K$91),0)</f>
        <v>0</v>
      </c>
      <c r="K404" s="61" cm="1">
        <f t="array" ref="K404">IFERROR(_xlfn.IFS('Budget Template Sheet'!$C$10="APR",'Budget Template Sheet'!$K$91),0)</f>
        <v>0</v>
      </c>
      <c r="L404" s="61" cm="1">
        <f t="array" ref="L404">IFERROR(_xlfn.IFS('Budget Template Sheet'!$C$10="MAY",'Budget Template Sheet'!$K$91),0)</f>
        <v>0</v>
      </c>
      <c r="M404" s="61" cm="1">
        <f t="array" ref="M404">IFERROR(_xlfn.IFS('Budget Template Sheet'!$C$10="JUN",'Budget Template Sheet'!$K$91),0)</f>
        <v>0</v>
      </c>
      <c r="N404" s="61" cm="1">
        <f t="array" ref="N404">IFERROR(_xlfn.IFS('Budget Template Sheet'!$C$10="JUL",'Budget Template Sheet'!$K$91),0)</f>
        <v>0</v>
      </c>
      <c r="O404" s="61" cm="1">
        <f t="array" ref="O404">IFERROR(_xlfn.IFS('Budget Template Sheet'!$C$10="AUG",'Budget Template Sheet'!$K$91),0)</f>
        <v>0</v>
      </c>
      <c r="P404" s="61" cm="1">
        <f t="array" ref="P404">IFERROR(_xlfn.IFS('Budget Template Sheet'!$C$10="SEP",'Budget Template Sheet'!$K$91),0)</f>
        <v>0</v>
      </c>
      <c r="Q404" s="61" cm="1">
        <f t="array" ref="Q404">IFERROR(_xlfn.IFS('Budget Template Sheet'!$C$10="OCT",'Budget Template Sheet'!$K$91),0)</f>
        <v>0</v>
      </c>
      <c r="R404" s="61" cm="1">
        <f t="array" ref="R404">IFERROR(_xlfn.IFS('Budget Template Sheet'!$C$10="NOV",'Budget Template Sheet'!$K$91),0)</f>
        <v>0</v>
      </c>
      <c r="S404" s="61" cm="1">
        <f t="array" ref="S404">IFERROR(_xlfn.IFS('Budget Template Sheet'!$C$10="DEC",'Budget Template Sheet'!$K$91),0)</f>
        <v>0</v>
      </c>
      <c r="T404" s="62">
        <f>SUM(H404:S404)</f>
        <v>0</v>
      </c>
    </row>
    <row r="405" spans="1:20" x14ac:dyDescent="0.25">
      <c r="A405" s="17"/>
      <c r="B405" s="15"/>
      <c r="C405" s="15"/>
      <c r="D405" s="15"/>
      <c r="E405" s="122"/>
      <c r="F405" s="15"/>
      <c r="G405" s="15"/>
    </row>
    <row r="406" spans="1:20" x14ac:dyDescent="0.25">
      <c r="A406" s="60" t="s">
        <v>81</v>
      </c>
      <c r="B406" s="63">
        <v>1</v>
      </c>
      <c r="C406" s="77">
        <f>'Budget Template Sheet'!A91</f>
        <v>7302</v>
      </c>
      <c r="D406" s="63">
        <f>'Budget Template Sheet'!$M$10</f>
        <v>0</v>
      </c>
      <c r="E406" s="121">
        <v>0</v>
      </c>
      <c r="F406" s="78" t="str">
        <f>'Budget Template Sheet'!B91</f>
        <v>Employment Expense-Relocation</v>
      </c>
      <c r="G406" s="76">
        <f>'Budget Template Sheet'!$C$5</f>
        <v>0</v>
      </c>
      <c r="H406" s="61" cm="1">
        <f t="array" ref="H406">IFERROR(_xlfn.IFS('Budget Template Sheet'!$C$10="JAN",'Budget Template Sheet'!$K$92),0)</f>
        <v>0</v>
      </c>
      <c r="I406" s="61" cm="1">
        <f t="array" ref="I406">IFERROR(_xlfn.IFS('Budget Template Sheet'!$C$10="FEB",'Budget Template Sheet'!$K$92),0)</f>
        <v>0</v>
      </c>
      <c r="J406" s="61" cm="1">
        <f t="array" ref="J406">IFERROR(_xlfn.IFS('Budget Template Sheet'!$C$10="MAR",'Budget Template Sheet'!$K$92),0)</f>
        <v>0</v>
      </c>
      <c r="K406" s="61" cm="1">
        <f t="array" ref="K406">IFERROR(_xlfn.IFS('Budget Template Sheet'!$C$10="APR",'Budget Template Sheet'!$K$92),0)</f>
        <v>0</v>
      </c>
      <c r="L406" s="61" cm="1">
        <f t="array" ref="L406">IFERROR(_xlfn.IFS('Budget Template Sheet'!$C$10="MAY",'Budget Template Sheet'!$K$92),0)</f>
        <v>0</v>
      </c>
      <c r="M406" s="61" cm="1">
        <f t="array" ref="M406">IFERROR(_xlfn.IFS('Budget Template Sheet'!$C$10="JUN",'Budget Template Sheet'!$K$92),0)</f>
        <v>0</v>
      </c>
      <c r="N406" s="61" cm="1">
        <f t="array" ref="N406">IFERROR(_xlfn.IFS('Budget Template Sheet'!$C$10="JUL",'Budget Template Sheet'!$K$92),0)</f>
        <v>0</v>
      </c>
      <c r="O406" s="61" cm="1">
        <f t="array" ref="O406">IFERROR(_xlfn.IFS('Budget Template Sheet'!$C$10="AUG",'Budget Template Sheet'!$K$92),0)</f>
        <v>0</v>
      </c>
      <c r="P406" s="61" cm="1">
        <f t="array" ref="P406">IFERROR(_xlfn.IFS('Budget Template Sheet'!$C$10="SEP",'Budget Template Sheet'!$K$92),0)</f>
        <v>0</v>
      </c>
      <c r="Q406" s="61" cm="1">
        <f t="array" ref="Q406">IFERROR(_xlfn.IFS('Budget Template Sheet'!$C$10="OCT",'Budget Template Sheet'!$K$92),0)</f>
        <v>0</v>
      </c>
      <c r="R406" s="61" cm="1">
        <f t="array" ref="R406">IFERROR(_xlfn.IFS('Budget Template Sheet'!$C$10="NOV",'Budget Template Sheet'!$K$92),0)</f>
        <v>0</v>
      </c>
      <c r="S406" s="61" cm="1">
        <f t="array" ref="S406">IFERROR(_xlfn.IFS('Budget Template Sheet'!$C$10="DEC",'Budget Template Sheet'!$K$92),0)</f>
        <v>0</v>
      </c>
      <c r="T406" s="62">
        <f>SUM(H406:S406)</f>
        <v>0</v>
      </c>
    </row>
    <row r="407" spans="1:20" x14ac:dyDescent="0.25">
      <c r="A407" s="17"/>
      <c r="B407" s="15"/>
      <c r="C407" s="15"/>
      <c r="D407" s="15"/>
      <c r="E407" s="122"/>
      <c r="F407" s="15"/>
      <c r="G407" s="15"/>
    </row>
    <row r="408" spans="1:20" x14ac:dyDescent="0.25">
      <c r="A408" s="60" t="s">
        <v>81</v>
      </c>
      <c r="B408" s="63">
        <v>1</v>
      </c>
      <c r="C408" s="77">
        <f>'Budget Template Sheet'!A92</f>
        <v>7303</v>
      </c>
      <c r="D408" s="63">
        <f>'Budget Template Sheet'!$M$10</f>
        <v>0</v>
      </c>
      <c r="E408" s="121">
        <v>0</v>
      </c>
      <c r="F408" s="78" t="str">
        <f>'Budget Template Sheet'!B92</f>
        <v>Employment Expense-Other</v>
      </c>
      <c r="G408" s="76">
        <f>'Budget Template Sheet'!$C$5</f>
        <v>0</v>
      </c>
      <c r="H408" s="61" cm="1">
        <f t="array" ref="H408">IFERROR(_xlfn.IFS('Budget Template Sheet'!$C$10="JAN",'Budget Template Sheet'!$K$93),0)</f>
        <v>0</v>
      </c>
      <c r="I408" s="61" cm="1">
        <f t="array" ref="I408">IFERROR(_xlfn.IFS('Budget Template Sheet'!$C$10="FEB",'Budget Template Sheet'!$K$93),0)</f>
        <v>0</v>
      </c>
      <c r="J408" s="61" cm="1">
        <f t="array" ref="J408">IFERROR(_xlfn.IFS('Budget Template Sheet'!$C$10="MAR",'Budget Template Sheet'!$K$93),0)</f>
        <v>0</v>
      </c>
      <c r="K408" s="61" cm="1">
        <f t="array" ref="K408">IFERROR(_xlfn.IFS('Budget Template Sheet'!$C$10="APR",'Budget Template Sheet'!$K$93),0)</f>
        <v>0</v>
      </c>
      <c r="L408" s="61" cm="1">
        <f t="array" ref="L408">IFERROR(_xlfn.IFS('Budget Template Sheet'!$C$10="MAY",'Budget Template Sheet'!$K$93),0)</f>
        <v>0</v>
      </c>
      <c r="M408" s="61" cm="1">
        <f t="array" ref="M408">IFERROR(_xlfn.IFS('Budget Template Sheet'!$C$10="JUN",'Budget Template Sheet'!$K$93),0)</f>
        <v>0</v>
      </c>
      <c r="N408" s="61" cm="1">
        <f t="array" ref="N408">IFERROR(_xlfn.IFS('Budget Template Sheet'!$C$10="JUL",'Budget Template Sheet'!$K$93),0)</f>
        <v>0</v>
      </c>
      <c r="O408" s="61" cm="1">
        <f t="array" ref="O408">IFERROR(_xlfn.IFS('Budget Template Sheet'!$C$10="AUG",'Budget Template Sheet'!$K$93),0)</f>
        <v>0</v>
      </c>
      <c r="P408" s="61" cm="1">
        <f t="array" ref="P408">IFERROR(_xlfn.IFS('Budget Template Sheet'!$C$10="SEP",'Budget Template Sheet'!$K$93),0)</f>
        <v>0</v>
      </c>
      <c r="Q408" s="61" cm="1">
        <f t="array" ref="Q408">IFERROR(_xlfn.IFS('Budget Template Sheet'!$C$10="OCT",'Budget Template Sheet'!$K$93),0)</f>
        <v>0</v>
      </c>
      <c r="R408" s="61" cm="1">
        <f t="array" ref="R408">IFERROR(_xlfn.IFS('Budget Template Sheet'!$C$10="NOV",'Budget Template Sheet'!$K$93),0)</f>
        <v>0</v>
      </c>
      <c r="S408" s="61" cm="1">
        <f t="array" ref="S408">IFERROR(_xlfn.IFS('Budget Template Sheet'!$C$10="DEC",'Budget Template Sheet'!$K$93),0)</f>
        <v>0</v>
      </c>
      <c r="T408" s="62">
        <f>SUM(H408:S408)</f>
        <v>0</v>
      </c>
    </row>
    <row r="409" spans="1:20" x14ac:dyDescent="0.25">
      <c r="A409" s="17"/>
      <c r="B409" s="15"/>
      <c r="C409" s="15"/>
      <c r="D409" s="15"/>
      <c r="E409" s="122"/>
      <c r="F409" s="15"/>
      <c r="G409" s="15"/>
    </row>
    <row r="410" spans="1:20" x14ac:dyDescent="0.25">
      <c r="A410" s="60" t="s">
        <v>81</v>
      </c>
      <c r="B410" s="63">
        <v>1</v>
      </c>
      <c r="C410" s="77">
        <f>'Budget Template Sheet'!A93</f>
        <v>8003</v>
      </c>
      <c r="D410" s="63">
        <f>'Budget Template Sheet'!$M$10</f>
        <v>0</v>
      </c>
      <c r="E410" s="121">
        <v>0</v>
      </c>
      <c r="F410" s="78" t="str">
        <f>'Budget Template Sheet'!B93</f>
        <v>Legal Services</v>
      </c>
      <c r="G410" s="76">
        <f>'Budget Template Sheet'!$C$5</f>
        <v>0</v>
      </c>
      <c r="H410" s="61" cm="1">
        <f t="array" ref="H410">IFERROR(_xlfn.IFS('Budget Template Sheet'!$C$10="JAN",'Budget Template Sheet'!$K$94),0)</f>
        <v>0</v>
      </c>
      <c r="I410" s="61" cm="1">
        <f t="array" ref="I410">IFERROR(_xlfn.IFS('Budget Template Sheet'!$C$10="FEB",'Budget Template Sheet'!$K$94),0)</f>
        <v>0</v>
      </c>
      <c r="J410" s="61" cm="1">
        <f t="array" ref="J410">IFERROR(_xlfn.IFS('Budget Template Sheet'!$C$10="MAR",'Budget Template Sheet'!$K$94),0)</f>
        <v>0</v>
      </c>
      <c r="K410" s="61" cm="1">
        <f t="array" ref="K410">IFERROR(_xlfn.IFS('Budget Template Sheet'!$C$10="APR",'Budget Template Sheet'!$K$94),0)</f>
        <v>0</v>
      </c>
      <c r="L410" s="61" cm="1">
        <f t="array" ref="L410">IFERROR(_xlfn.IFS('Budget Template Sheet'!$C$10="MAY",'Budget Template Sheet'!$K$94),0)</f>
        <v>0</v>
      </c>
      <c r="M410" s="61" cm="1">
        <f t="array" ref="M410">IFERROR(_xlfn.IFS('Budget Template Sheet'!$C$10="JUN",'Budget Template Sheet'!$K$94),0)</f>
        <v>0</v>
      </c>
      <c r="N410" s="61" cm="1">
        <f t="array" ref="N410">IFERROR(_xlfn.IFS('Budget Template Sheet'!$C$10="JUL",'Budget Template Sheet'!$K$94),0)</f>
        <v>0</v>
      </c>
      <c r="O410" s="61" cm="1">
        <f t="array" ref="O410">IFERROR(_xlfn.IFS('Budget Template Sheet'!$C$10="AUG",'Budget Template Sheet'!$K$94),0)</f>
        <v>0</v>
      </c>
      <c r="P410" s="61" cm="1">
        <f t="array" ref="P410">IFERROR(_xlfn.IFS('Budget Template Sheet'!$C$10="SEP",'Budget Template Sheet'!$K$94),0)</f>
        <v>0</v>
      </c>
      <c r="Q410" s="61" cm="1">
        <f t="array" ref="Q410">IFERROR(_xlfn.IFS('Budget Template Sheet'!$C$10="OCT",'Budget Template Sheet'!$K$94),0)</f>
        <v>0</v>
      </c>
      <c r="R410" s="61" cm="1">
        <f t="array" ref="R410">IFERROR(_xlfn.IFS('Budget Template Sheet'!$C$10="NOV",'Budget Template Sheet'!$K$94),0)</f>
        <v>0</v>
      </c>
      <c r="S410" s="61" cm="1">
        <f t="array" ref="S410">IFERROR(_xlfn.IFS('Budget Template Sheet'!$C$10="DEC",'Budget Template Sheet'!$K$94),0)</f>
        <v>0</v>
      </c>
      <c r="T410" s="62">
        <f>SUM(H410:S410)</f>
        <v>0</v>
      </c>
    </row>
    <row r="411" spans="1:20" x14ac:dyDescent="0.25">
      <c r="A411" s="17"/>
      <c r="B411" s="15"/>
      <c r="C411" s="15"/>
      <c r="D411" s="15"/>
      <c r="E411" s="122"/>
      <c r="F411" s="15"/>
      <c r="G411" s="15"/>
    </row>
    <row r="412" spans="1:20" x14ac:dyDescent="0.25">
      <c r="A412" s="60" t="s">
        <v>81</v>
      </c>
      <c r="B412" s="63">
        <v>1</v>
      </c>
      <c r="C412" s="77">
        <f>'Budget Template Sheet'!A94</f>
        <v>8005</v>
      </c>
      <c r="D412" s="63">
        <f>'Budget Template Sheet'!$M$10</f>
        <v>0</v>
      </c>
      <c r="E412" s="121">
        <v>0</v>
      </c>
      <c r="F412" s="78" t="str">
        <f>'Budget Template Sheet'!B94</f>
        <v>Fundraising and PR Services</v>
      </c>
      <c r="G412" s="76">
        <f>'Budget Template Sheet'!$C$5</f>
        <v>0</v>
      </c>
      <c r="H412" s="61" cm="1">
        <f t="array" ref="H412">IFERROR(_xlfn.IFS('Budget Template Sheet'!$C$10="JAN",'Budget Template Sheet'!$K$95),0)</f>
        <v>0</v>
      </c>
      <c r="I412" s="61" cm="1">
        <f t="array" ref="I412">IFERROR(_xlfn.IFS('Budget Template Sheet'!$C$10="FEB",'Budget Template Sheet'!$K$95),0)</f>
        <v>0</v>
      </c>
      <c r="J412" s="61" cm="1">
        <f t="array" ref="J412">IFERROR(_xlfn.IFS('Budget Template Sheet'!$C$10="MAR",'Budget Template Sheet'!$K$95),0)</f>
        <v>0</v>
      </c>
      <c r="K412" s="61" cm="1">
        <f t="array" ref="K412">IFERROR(_xlfn.IFS('Budget Template Sheet'!$C$10="APR",'Budget Template Sheet'!$K$95),0)</f>
        <v>0</v>
      </c>
      <c r="L412" s="61" cm="1">
        <f t="array" ref="L412">IFERROR(_xlfn.IFS('Budget Template Sheet'!$C$10="MAY",'Budget Template Sheet'!$K$95),0)</f>
        <v>0</v>
      </c>
      <c r="M412" s="61" cm="1">
        <f t="array" ref="M412">IFERROR(_xlfn.IFS('Budget Template Sheet'!$C$10="JUN",'Budget Template Sheet'!$K$95),0)</f>
        <v>0</v>
      </c>
      <c r="N412" s="61" cm="1">
        <f t="array" ref="N412">IFERROR(_xlfn.IFS('Budget Template Sheet'!$C$10="JUL",'Budget Template Sheet'!$K$95),0)</f>
        <v>0</v>
      </c>
      <c r="O412" s="61" cm="1">
        <f t="array" ref="O412">IFERROR(_xlfn.IFS('Budget Template Sheet'!$C$10="AUG",'Budget Template Sheet'!$K$95),0)</f>
        <v>0</v>
      </c>
      <c r="P412" s="61" cm="1">
        <f t="array" ref="P412">IFERROR(_xlfn.IFS('Budget Template Sheet'!$C$10="SEP",'Budget Template Sheet'!$K$95),0)</f>
        <v>0</v>
      </c>
      <c r="Q412" s="61" cm="1">
        <f t="array" ref="Q412">IFERROR(_xlfn.IFS('Budget Template Sheet'!$C$10="OCT",'Budget Template Sheet'!$K$95),0)</f>
        <v>0</v>
      </c>
      <c r="R412" s="61" cm="1">
        <f t="array" ref="R412">IFERROR(_xlfn.IFS('Budget Template Sheet'!$C$10="NOV",'Budget Template Sheet'!$K$95),0)</f>
        <v>0</v>
      </c>
      <c r="S412" s="61" cm="1">
        <f t="array" ref="S412">IFERROR(_xlfn.IFS('Budget Template Sheet'!$C$10="DEC",'Budget Template Sheet'!$K$95),0)</f>
        <v>0</v>
      </c>
      <c r="T412" s="62">
        <f>SUM(H412:S412)</f>
        <v>0</v>
      </c>
    </row>
    <row r="413" spans="1:20" x14ac:dyDescent="0.25">
      <c r="A413" s="17"/>
      <c r="B413" s="15"/>
      <c r="C413" s="15"/>
      <c r="D413" s="15"/>
      <c r="E413" s="122"/>
      <c r="F413" s="15"/>
      <c r="G413" s="15"/>
    </row>
    <row r="414" spans="1:20" x14ac:dyDescent="0.25">
      <c r="A414" s="60" t="s">
        <v>81</v>
      </c>
      <c r="B414" s="63">
        <v>1</v>
      </c>
      <c r="C414" s="77">
        <f>'Budget Template Sheet'!A95</f>
        <v>8006</v>
      </c>
      <c r="D414" s="63">
        <f>'Budget Template Sheet'!$M$10</f>
        <v>0</v>
      </c>
      <c r="E414" s="121">
        <v>0</v>
      </c>
      <c r="F414" s="78" t="str">
        <f>'Budget Template Sheet'!B95</f>
        <v>Brokerage Services</v>
      </c>
      <c r="G414" s="76">
        <f>'Budget Template Sheet'!$C$5</f>
        <v>0</v>
      </c>
      <c r="H414" s="61" cm="1">
        <f t="array" ref="H414">IFERROR(_xlfn.IFS('Budget Template Sheet'!$C$10="JAN",'Budget Template Sheet'!$K$96),0)</f>
        <v>0</v>
      </c>
      <c r="I414" s="61" cm="1">
        <f t="array" ref="I414">IFERROR(_xlfn.IFS('Budget Template Sheet'!$C$10="FEB",'Budget Template Sheet'!$K$96),0)</f>
        <v>0</v>
      </c>
      <c r="J414" s="61" cm="1">
        <f t="array" ref="J414">IFERROR(_xlfn.IFS('Budget Template Sheet'!$C$10="MAR",'Budget Template Sheet'!$K$96),0)</f>
        <v>0</v>
      </c>
      <c r="K414" s="61" cm="1">
        <f t="array" ref="K414">IFERROR(_xlfn.IFS('Budget Template Sheet'!$C$10="APR",'Budget Template Sheet'!$K$96),0)</f>
        <v>0</v>
      </c>
      <c r="L414" s="61" cm="1">
        <f t="array" ref="L414">IFERROR(_xlfn.IFS('Budget Template Sheet'!$C$10="MAY",'Budget Template Sheet'!$K$96),0)</f>
        <v>0</v>
      </c>
      <c r="M414" s="61" cm="1">
        <f t="array" ref="M414">IFERROR(_xlfn.IFS('Budget Template Sheet'!$C$10="JUN",'Budget Template Sheet'!$K$96),0)</f>
        <v>0</v>
      </c>
      <c r="N414" s="61" cm="1">
        <f t="array" ref="N414">IFERROR(_xlfn.IFS('Budget Template Sheet'!$C$10="JUL",'Budget Template Sheet'!$K$96),0)</f>
        <v>0</v>
      </c>
      <c r="O414" s="61" cm="1">
        <f t="array" ref="O414">IFERROR(_xlfn.IFS('Budget Template Sheet'!$C$10="AUG",'Budget Template Sheet'!$K$96),0)</f>
        <v>0</v>
      </c>
      <c r="P414" s="61" cm="1">
        <f t="array" ref="P414">IFERROR(_xlfn.IFS('Budget Template Sheet'!$C$10="SEP",'Budget Template Sheet'!$K$96),0)</f>
        <v>0</v>
      </c>
      <c r="Q414" s="61" cm="1">
        <f t="array" ref="Q414">IFERROR(_xlfn.IFS('Budget Template Sheet'!$C$10="OCT",'Budget Template Sheet'!$K$96),0)</f>
        <v>0</v>
      </c>
      <c r="R414" s="61" cm="1">
        <f t="array" ref="R414">IFERROR(_xlfn.IFS('Budget Template Sheet'!$C$10="NOV",'Budget Template Sheet'!$K$96),0)</f>
        <v>0</v>
      </c>
      <c r="S414" s="61" cm="1">
        <f t="array" ref="S414">IFERROR(_xlfn.IFS('Budget Template Sheet'!$C$10="DEC",'Budget Template Sheet'!$K$96),0)</f>
        <v>0</v>
      </c>
      <c r="T414" s="62">
        <f>SUM(H414:S414)</f>
        <v>0</v>
      </c>
    </row>
    <row r="415" spans="1:20" x14ac:dyDescent="0.25">
      <c r="A415" s="17"/>
      <c r="B415" s="15"/>
      <c r="C415" s="15"/>
      <c r="D415" s="15"/>
      <c r="E415" s="122"/>
      <c r="F415" s="15"/>
      <c r="G415" s="15"/>
    </row>
    <row r="416" spans="1:20" x14ac:dyDescent="0.25">
      <c r="A416" s="60" t="s">
        <v>81</v>
      </c>
      <c r="B416" s="63">
        <v>1</v>
      </c>
      <c r="C416" s="77">
        <f>'Budget Template Sheet'!A96</f>
        <v>8007</v>
      </c>
      <c r="D416" s="63">
        <f>'Budget Template Sheet'!$M$10</f>
        <v>0</v>
      </c>
      <c r="E416" s="121">
        <v>0</v>
      </c>
      <c r="F416" s="78" t="str">
        <f>'Budget Template Sheet'!B96</f>
        <v>Employment Services</v>
      </c>
      <c r="G416" s="76">
        <f>'Budget Template Sheet'!$C$5</f>
        <v>0</v>
      </c>
      <c r="H416" s="61" cm="1">
        <f t="array" ref="H416">IFERROR(_xlfn.IFS('Budget Template Sheet'!$C$10="JAN",SUM('Budget Template Sheet'!$K$97:$K$199)),0)</f>
        <v>0</v>
      </c>
      <c r="I416" s="61" cm="1">
        <f t="array" ref="I416">IFERROR(_xlfn.IFS('Budget Template Sheet'!$C$10="FEB",SUM('Budget Template Sheet'!$K$97:$K$199)),0)</f>
        <v>0</v>
      </c>
      <c r="J416" s="61" cm="1">
        <f t="array" ref="J416">IFERROR(_xlfn.IFS('Budget Template Sheet'!$C$10="MAR",SUM('Budget Template Sheet'!$K$97:$K$199)),0)</f>
        <v>0</v>
      </c>
      <c r="K416" s="61" cm="1">
        <f t="array" ref="K416">IFERROR(_xlfn.IFS('Budget Template Sheet'!$C$10="APR",SUM('Budget Template Sheet'!$K$97:$K$199)),0)</f>
        <v>0</v>
      </c>
      <c r="L416" s="61" cm="1">
        <f t="array" ref="L416">IFERROR(_xlfn.IFS('Budget Template Sheet'!$C$10="MAY",SUM('Budget Template Sheet'!$K$97:$K$199)),0)</f>
        <v>0</v>
      </c>
      <c r="M416" s="61" cm="1">
        <f t="array" ref="M416">IFERROR(_xlfn.IFS('Budget Template Sheet'!$C$10="JUN",SUM('Budget Template Sheet'!$K$97:$K$199)),0)</f>
        <v>0</v>
      </c>
      <c r="N416" s="61" cm="1">
        <f t="array" ref="N416">IFERROR(_xlfn.IFS('Budget Template Sheet'!$C$10="JUL",SUM('Budget Template Sheet'!$K$97:$K$199)),0)</f>
        <v>0</v>
      </c>
      <c r="O416" s="61" cm="1">
        <f t="array" ref="O416">IFERROR(_xlfn.IFS('Budget Template Sheet'!$C$10="AUG",SUM('Budget Template Sheet'!$K$97:$K$199)),0)</f>
        <v>0</v>
      </c>
      <c r="P416" s="61" cm="1">
        <f t="array" ref="P416">IFERROR(_xlfn.IFS('Budget Template Sheet'!$C$10="SEP",SUM('Budget Template Sheet'!$K$97:$K$199)),0)</f>
        <v>0</v>
      </c>
      <c r="Q416" s="61" cm="1">
        <f t="array" ref="Q416">IFERROR(_xlfn.IFS('Budget Template Sheet'!$C$10="OCT",SUM('Budget Template Sheet'!$K$97:$K$199)),0)</f>
        <v>0</v>
      </c>
      <c r="R416" s="61" cm="1">
        <f t="array" ref="R416">IFERROR(_xlfn.IFS('Budget Template Sheet'!$C$10="NOV",SUM('Budget Template Sheet'!$K$97:$K$199)),0)</f>
        <v>0</v>
      </c>
      <c r="S416" s="61" cm="1">
        <f t="array" ref="S416">IFERROR(_xlfn.IFS('Budget Template Sheet'!$C$10="DEC",SUM('Budget Template Sheet'!$K$97:$K$199)),0)</f>
        <v>0</v>
      </c>
      <c r="T416" s="62">
        <f>SUM(H416:S416)</f>
        <v>0</v>
      </c>
    </row>
    <row r="417" spans="1:20" x14ac:dyDescent="0.25">
      <c r="A417" s="17"/>
      <c r="B417" s="15"/>
      <c r="C417" s="15"/>
      <c r="D417" s="15"/>
      <c r="E417" s="122"/>
      <c r="F417" s="15"/>
      <c r="G417" s="15"/>
    </row>
    <row r="418" spans="1:20" x14ac:dyDescent="0.25">
      <c r="A418" s="60" t="s">
        <v>81</v>
      </c>
      <c r="B418" s="63">
        <v>1</v>
      </c>
      <c r="C418" s="77">
        <f>'Budget Template Sheet'!A97</f>
        <v>8008</v>
      </c>
      <c r="D418" s="63">
        <f>'Budget Template Sheet'!$M$10</f>
        <v>0</v>
      </c>
      <c r="E418" s="121">
        <v>0</v>
      </c>
      <c r="F418" s="78" t="str">
        <f>'Budget Template Sheet'!B97</f>
        <v>Accounting Services</v>
      </c>
      <c r="G418" s="76">
        <f>'Budget Template Sheet'!$C$5</f>
        <v>0</v>
      </c>
      <c r="H418" s="61" cm="1">
        <f t="array" ref="H418">IFERROR(_xlfn.IFS('Budget Template Sheet'!$C$10="JAN",SUM('Budget Template Sheet'!$K$97:$K$199)),0)</f>
        <v>0</v>
      </c>
      <c r="I418" s="61" cm="1">
        <f t="array" ref="I418">IFERROR(_xlfn.IFS('Budget Template Sheet'!$C$10="FEB",SUM('Budget Template Sheet'!$K$97:$K$199)),0)</f>
        <v>0</v>
      </c>
      <c r="J418" s="61" cm="1">
        <f t="array" ref="J418">IFERROR(_xlfn.IFS('Budget Template Sheet'!$C$10="MAR",SUM('Budget Template Sheet'!$K$97:$K$199)),0)</f>
        <v>0</v>
      </c>
      <c r="K418" s="61" cm="1">
        <f t="array" ref="K418">IFERROR(_xlfn.IFS('Budget Template Sheet'!$C$10="APR",SUM('Budget Template Sheet'!$K$97:$K$199)),0)</f>
        <v>0</v>
      </c>
      <c r="L418" s="61" cm="1">
        <f t="array" ref="L418">IFERROR(_xlfn.IFS('Budget Template Sheet'!$C$10="MAY",SUM('Budget Template Sheet'!$K$97:$K$199)),0)</f>
        <v>0</v>
      </c>
      <c r="M418" s="61" cm="1">
        <f t="array" ref="M418">IFERROR(_xlfn.IFS('Budget Template Sheet'!$C$10="JUN",SUM('Budget Template Sheet'!$K$97:$K$199)),0)</f>
        <v>0</v>
      </c>
      <c r="N418" s="61" cm="1">
        <f t="array" ref="N418">IFERROR(_xlfn.IFS('Budget Template Sheet'!$C$10="JUL",SUM('Budget Template Sheet'!$K$97:$K$199)),0)</f>
        <v>0</v>
      </c>
      <c r="O418" s="61" cm="1">
        <f t="array" ref="O418">IFERROR(_xlfn.IFS('Budget Template Sheet'!$C$10="AUG",SUM('Budget Template Sheet'!$K$97:$K$199)),0)</f>
        <v>0</v>
      </c>
      <c r="P418" s="61" cm="1">
        <f t="array" ref="P418">IFERROR(_xlfn.IFS('Budget Template Sheet'!$C$10="SEP",SUM('Budget Template Sheet'!$K$97:$K$199)),0)</f>
        <v>0</v>
      </c>
      <c r="Q418" s="61" cm="1">
        <f t="array" ref="Q418">IFERROR(_xlfn.IFS('Budget Template Sheet'!$C$10="OCT",SUM('Budget Template Sheet'!$K$97:$K$199)),0)</f>
        <v>0</v>
      </c>
      <c r="R418" s="61" cm="1">
        <f t="array" ref="R418">IFERROR(_xlfn.IFS('Budget Template Sheet'!$C$10="NOV",SUM('Budget Template Sheet'!$K$97:$K$199)),0)</f>
        <v>0</v>
      </c>
      <c r="S418" s="61" cm="1">
        <f t="array" ref="S418">IFERROR(_xlfn.IFS('Budget Template Sheet'!$C$10="DEC",SUM('Budget Template Sheet'!$K$97:$K$199)),0)</f>
        <v>0</v>
      </c>
      <c r="T418" s="62">
        <f>SUM(H418:S418)</f>
        <v>0</v>
      </c>
    </row>
    <row r="420" spans="1:20" x14ac:dyDescent="0.25">
      <c r="A420" s="60" t="s">
        <v>81</v>
      </c>
      <c r="B420" s="63">
        <v>1</v>
      </c>
      <c r="C420" s="77">
        <f>'Budget Template Sheet'!A198</f>
        <v>0</v>
      </c>
      <c r="D420" s="63">
        <f>'Budget Template Sheet'!$M$10</f>
        <v>0</v>
      </c>
      <c r="E420" s="121">
        <v>0</v>
      </c>
      <c r="F420" s="78">
        <f>'Budget Template Sheet'!B199</f>
        <v>0</v>
      </c>
      <c r="G420" s="76">
        <f>'Budget Template Sheet'!$C$5</f>
        <v>0</v>
      </c>
      <c r="H420" s="61" cm="1">
        <f t="array" ref="H420">IFERROR(_xlfn.IFS('Budget Template Sheet'!$C$10="JAN",SUM('Budget Template Sheet'!$K$97:$K$199)),0)</f>
        <v>0</v>
      </c>
      <c r="I420" s="61" cm="1">
        <f t="array" ref="I420">IFERROR(_xlfn.IFS('Budget Template Sheet'!$C$10="FEB",SUM('Budget Template Sheet'!$K$97:$K$199)),0)</f>
        <v>0</v>
      </c>
      <c r="J420" s="61" cm="1">
        <f t="array" ref="J420">IFERROR(_xlfn.IFS('Budget Template Sheet'!$C$10="MAR",SUM('Budget Template Sheet'!$K$97:$K$199)),0)</f>
        <v>0</v>
      </c>
      <c r="K420" s="61" cm="1">
        <f t="array" ref="K420">IFERROR(_xlfn.IFS('Budget Template Sheet'!$C$10="APR",SUM('Budget Template Sheet'!$K$97:$K$199)),0)</f>
        <v>0</v>
      </c>
      <c r="L420" s="61" cm="1">
        <f t="array" ref="L420">IFERROR(_xlfn.IFS('Budget Template Sheet'!$C$10="MAY",SUM('Budget Template Sheet'!$K$97:$K$199)),0)</f>
        <v>0</v>
      </c>
      <c r="M420" s="61" cm="1">
        <f t="array" ref="M420">IFERROR(_xlfn.IFS('Budget Template Sheet'!$C$10="JUN",SUM('Budget Template Sheet'!$K$97:$K$199)),0)</f>
        <v>0</v>
      </c>
      <c r="N420" s="61" cm="1">
        <f t="array" ref="N420">IFERROR(_xlfn.IFS('Budget Template Sheet'!$C$10="JUL",SUM('Budget Template Sheet'!$K$97:$K$199)),0)</f>
        <v>0</v>
      </c>
      <c r="O420" s="61" cm="1">
        <f t="array" ref="O420">IFERROR(_xlfn.IFS('Budget Template Sheet'!$C$10="AUG",SUM('Budget Template Sheet'!$K$97:$K$199)),0)</f>
        <v>0</v>
      </c>
      <c r="P420" s="61" cm="1">
        <f t="array" ref="P420">IFERROR(_xlfn.IFS('Budget Template Sheet'!$C$10="SEP",SUM('Budget Template Sheet'!$K$97:$K$199)),0)</f>
        <v>0</v>
      </c>
      <c r="Q420" s="61" cm="1">
        <f t="array" ref="Q420">IFERROR(_xlfn.IFS('Budget Template Sheet'!$C$10="OCT",SUM('Budget Template Sheet'!$K$97:$K$199)),0)</f>
        <v>0</v>
      </c>
      <c r="R420" s="61" cm="1">
        <f t="array" ref="R420">IFERROR(_xlfn.IFS('Budget Template Sheet'!$C$10="NOV",SUM('Budget Template Sheet'!$K$97:$K$199)),0)</f>
        <v>0</v>
      </c>
      <c r="S420" s="61" cm="1">
        <f t="array" ref="S420">IFERROR(_xlfn.IFS('Budget Template Sheet'!$C$10="DEC",SUM('Budget Template Sheet'!$K$97:$K$199)),0)</f>
        <v>0</v>
      </c>
      <c r="T420" s="62">
        <f>SUM(H420:S420)</f>
        <v>0</v>
      </c>
    </row>
    <row r="422" spans="1:20" x14ac:dyDescent="0.25">
      <c r="A422" s="60" t="s">
        <v>81</v>
      </c>
      <c r="B422" s="63">
        <v>1</v>
      </c>
      <c r="C422" s="77">
        <f>'Budget Template Sheet'!A199</f>
        <v>0</v>
      </c>
      <c r="D422" s="63">
        <f>'Budget Template Sheet'!$M$10</f>
        <v>0</v>
      </c>
      <c r="E422" s="121">
        <v>0</v>
      </c>
      <c r="F422" s="78">
        <f>'Budget Template Sheet'!B201</f>
        <v>0</v>
      </c>
      <c r="G422" s="76">
        <f>'Budget Template Sheet'!$C$5</f>
        <v>0</v>
      </c>
    </row>
    <row r="425" spans="1:20" x14ac:dyDescent="0.25">
      <c r="H425">
        <f t="shared" ref="H425:T425" si="6">SUM(H2:H420)</f>
        <v>0</v>
      </c>
      <c r="I425">
        <f t="shared" si="6"/>
        <v>0</v>
      </c>
      <c r="J425">
        <f t="shared" si="6"/>
        <v>0</v>
      </c>
      <c r="K425">
        <f t="shared" si="6"/>
        <v>0</v>
      </c>
      <c r="L425">
        <f t="shared" si="6"/>
        <v>0</v>
      </c>
      <c r="M425">
        <f t="shared" si="6"/>
        <v>0</v>
      </c>
      <c r="N425">
        <f t="shared" si="6"/>
        <v>0</v>
      </c>
      <c r="O425">
        <f t="shared" si="6"/>
        <v>0</v>
      </c>
      <c r="P425">
        <f t="shared" si="6"/>
        <v>0</v>
      </c>
      <c r="Q425">
        <f t="shared" si="6"/>
        <v>0</v>
      </c>
      <c r="R425">
        <f t="shared" si="6"/>
        <v>0</v>
      </c>
      <c r="S425">
        <f t="shared" si="6"/>
        <v>0</v>
      </c>
      <c r="T425">
        <f t="shared" si="6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C4B8-38F3-4D31-B08D-964B5A093559}">
  <dimension ref="A1:B263"/>
  <sheetViews>
    <sheetView topLeftCell="A210" workbookViewId="0">
      <selection activeCell="A214" sqref="A214"/>
    </sheetView>
  </sheetViews>
  <sheetFormatPr defaultRowHeight="15" x14ac:dyDescent="0.25"/>
  <cols>
    <col min="1" max="1" width="7.7109375" bestFit="1" customWidth="1"/>
    <col min="2" max="2" width="47.42578125" customWidth="1"/>
  </cols>
  <sheetData>
    <row r="1" spans="1:2" x14ac:dyDescent="0.25">
      <c r="A1" s="106">
        <v>4201</v>
      </c>
      <c r="B1" s="106" t="s">
        <v>83</v>
      </c>
    </row>
    <row r="2" spans="1:2" x14ac:dyDescent="0.25">
      <c r="A2" s="106">
        <v>4202</v>
      </c>
      <c r="B2" s="106" t="s">
        <v>84</v>
      </c>
    </row>
    <row r="3" spans="1:2" x14ac:dyDescent="0.25">
      <c r="A3" s="106">
        <v>4203</v>
      </c>
      <c r="B3" s="106" t="s">
        <v>85</v>
      </c>
    </row>
    <row r="4" spans="1:2" x14ac:dyDescent="0.25">
      <c r="A4" s="106">
        <v>4204</v>
      </c>
      <c r="B4" s="106" t="s">
        <v>86</v>
      </c>
    </row>
    <row r="5" spans="1:2" x14ac:dyDescent="0.25">
      <c r="A5" s="106">
        <v>4205</v>
      </c>
      <c r="B5" s="106" t="s">
        <v>87</v>
      </c>
    </row>
    <row r="6" spans="1:2" x14ac:dyDescent="0.25">
      <c r="A6" s="106">
        <v>4209</v>
      </c>
      <c r="B6" s="106" t="s">
        <v>88</v>
      </c>
    </row>
    <row r="7" spans="1:2" x14ac:dyDescent="0.25">
      <c r="A7" s="106">
        <v>4231</v>
      </c>
      <c r="B7" s="106" t="s">
        <v>89</v>
      </c>
    </row>
    <row r="8" spans="1:2" x14ac:dyDescent="0.25">
      <c r="A8" s="106">
        <v>4249</v>
      </c>
      <c r="B8" s="106" t="s">
        <v>90</v>
      </c>
    </row>
    <row r="9" spans="1:2" x14ac:dyDescent="0.25">
      <c r="A9" s="106">
        <v>4250</v>
      </c>
      <c r="B9" s="106" t="s">
        <v>91</v>
      </c>
    </row>
    <row r="10" spans="1:2" x14ac:dyDescent="0.25">
      <c r="A10" s="106">
        <v>4251</v>
      </c>
      <c r="B10" s="106" t="s">
        <v>92</v>
      </c>
    </row>
    <row r="11" spans="1:2" x14ac:dyDescent="0.25">
      <c r="A11" s="106">
        <v>4252</v>
      </c>
      <c r="B11" s="106" t="s">
        <v>93</v>
      </c>
    </row>
    <row r="12" spans="1:2" x14ac:dyDescent="0.25">
      <c r="A12" s="106">
        <v>4253</v>
      </c>
      <c r="B12" s="106" t="s">
        <v>94</v>
      </c>
    </row>
    <row r="13" spans="1:2" x14ac:dyDescent="0.25">
      <c r="A13" s="106">
        <v>4254</v>
      </c>
      <c r="B13" s="106" t="s">
        <v>95</v>
      </c>
    </row>
    <row r="14" spans="1:2" x14ac:dyDescent="0.25">
      <c r="A14" s="106">
        <v>4255</v>
      </c>
      <c r="B14" s="106" t="s">
        <v>96</v>
      </c>
    </row>
    <row r="15" spans="1:2" x14ac:dyDescent="0.25">
      <c r="A15" s="106">
        <v>4256</v>
      </c>
      <c r="B15" s="106" t="s">
        <v>97</v>
      </c>
    </row>
    <row r="16" spans="1:2" x14ac:dyDescent="0.25">
      <c r="A16" s="106">
        <v>4257</v>
      </c>
      <c r="B16" s="106" t="s">
        <v>98</v>
      </c>
    </row>
    <row r="17" spans="1:2" x14ac:dyDescent="0.25">
      <c r="A17" s="106">
        <v>4258</v>
      </c>
      <c r="B17" s="106" t="s">
        <v>99</v>
      </c>
    </row>
    <row r="18" spans="1:2" x14ac:dyDescent="0.25">
      <c r="A18" s="106">
        <v>4261</v>
      </c>
      <c r="B18" s="106" t="s">
        <v>100</v>
      </c>
    </row>
    <row r="19" spans="1:2" x14ac:dyDescent="0.25">
      <c r="A19" s="106">
        <v>4271</v>
      </c>
      <c r="B19" s="106" t="s">
        <v>101</v>
      </c>
    </row>
    <row r="20" spans="1:2" x14ac:dyDescent="0.25">
      <c r="A20" s="106">
        <v>4401</v>
      </c>
      <c r="B20" s="106" t="s">
        <v>102</v>
      </c>
    </row>
    <row r="21" spans="1:2" x14ac:dyDescent="0.25">
      <c r="A21" s="106">
        <v>4601</v>
      </c>
      <c r="B21" s="106" t="s">
        <v>103</v>
      </c>
    </row>
    <row r="22" spans="1:2" x14ac:dyDescent="0.25">
      <c r="A22" s="106">
        <v>4602</v>
      </c>
      <c r="B22" s="106" t="s">
        <v>104</v>
      </c>
    </row>
    <row r="23" spans="1:2" x14ac:dyDescent="0.25">
      <c r="A23" s="106">
        <v>4603</v>
      </c>
      <c r="B23" s="106" t="s">
        <v>105</v>
      </c>
    </row>
    <row r="24" spans="1:2" x14ac:dyDescent="0.25">
      <c r="A24" s="106">
        <v>4604</v>
      </c>
      <c r="B24" s="106" t="s">
        <v>106</v>
      </c>
    </row>
    <row r="25" spans="1:2" x14ac:dyDescent="0.25">
      <c r="A25" s="106">
        <v>4701</v>
      </c>
      <c r="B25" s="106" t="s">
        <v>107</v>
      </c>
    </row>
    <row r="26" spans="1:2" x14ac:dyDescent="0.25">
      <c r="A26" s="106">
        <v>4702</v>
      </c>
      <c r="B26" s="106" t="s">
        <v>108</v>
      </c>
    </row>
    <row r="27" spans="1:2" x14ac:dyDescent="0.25">
      <c r="A27" s="106">
        <v>4768</v>
      </c>
      <c r="B27" s="106" t="s">
        <v>109</v>
      </c>
    </row>
    <row r="28" spans="1:2" x14ac:dyDescent="0.25">
      <c r="A28" s="106">
        <v>4769</v>
      </c>
      <c r="B28" s="106" t="s">
        <v>110</v>
      </c>
    </row>
    <row r="29" spans="1:2" x14ac:dyDescent="0.25">
      <c r="A29" s="106">
        <v>4801</v>
      </c>
      <c r="B29" s="106" t="s">
        <v>111</v>
      </c>
    </row>
    <row r="30" spans="1:2" x14ac:dyDescent="0.25">
      <c r="A30" s="106">
        <v>4901</v>
      </c>
      <c r="B30" s="106" t="s">
        <v>112</v>
      </c>
    </row>
    <row r="31" spans="1:2" x14ac:dyDescent="0.25">
      <c r="A31" s="106">
        <v>7002</v>
      </c>
      <c r="B31" s="106" t="s">
        <v>113</v>
      </c>
    </row>
    <row r="32" spans="1:2" x14ac:dyDescent="0.25">
      <c r="A32" s="106">
        <v>7003</v>
      </c>
      <c r="B32" s="106" t="s">
        <v>114</v>
      </c>
    </row>
    <row r="33" spans="1:2" x14ac:dyDescent="0.25">
      <c r="A33" s="106">
        <v>7005</v>
      </c>
      <c r="B33" s="106" t="s">
        <v>115</v>
      </c>
    </row>
    <row r="34" spans="1:2" x14ac:dyDescent="0.25">
      <c r="A34" s="106">
        <v>7006</v>
      </c>
      <c r="B34" s="106" t="s">
        <v>116</v>
      </c>
    </row>
    <row r="35" spans="1:2" x14ac:dyDescent="0.25">
      <c r="A35" s="106">
        <v>7009</v>
      </c>
      <c r="B35" s="106" t="s">
        <v>117</v>
      </c>
    </row>
    <row r="36" spans="1:2" x14ac:dyDescent="0.25">
      <c r="A36" s="106">
        <v>7010</v>
      </c>
      <c r="B36" s="106" t="s">
        <v>118</v>
      </c>
    </row>
    <row r="37" spans="1:2" x14ac:dyDescent="0.25">
      <c r="A37" s="106">
        <v>7101</v>
      </c>
      <c r="B37" s="106" t="s">
        <v>119</v>
      </c>
    </row>
    <row r="38" spans="1:2" x14ac:dyDescent="0.25">
      <c r="A38" s="106">
        <v>7102</v>
      </c>
      <c r="B38" s="106" t="s">
        <v>120</v>
      </c>
    </row>
    <row r="39" spans="1:2" x14ac:dyDescent="0.25">
      <c r="A39" s="106">
        <v>7103</v>
      </c>
      <c r="B39" s="106" t="s">
        <v>121</v>
      </c>
    </row>
    <row r="40" spans="1:2" x14ac:dyDescent="0.25">
      <c r="A40" s="106">
        <v>7104</v>
      </c>
      <c r="B40" s="106" t="s">
        <v>122</v>
      </c>
    </row>
    <row r="41" spans="1:2" x14ac:dyDescent="0.25">
      <c r="A41" s="106">
        <v>7105</v>
      </c>
      <c r="B41" s="106" t="s">
        <v>123</v>
      </c>
    </row>
    <row r="42" spans="1:2" x14ac:dyDescent="0.25">
      <c r="A42" s="107">
        <v>7106</v>
      </c>
      <c r="B42" s="107" t="s">
        <v>124</v>
      </c>
    </row>
    <row r="43" spans="1:2" x14ac:dyDescent="0.25">
      <c r="A43" s="106">
        <v>7107</v>
      </c>
      <c r="B43" s="106" t="s">
        <v>125</v>
      </c>
    </row>
    <row r="44" spans="1:2" x14ac:dyDescent="0.25">
      <c r="A44" s="106">
        <v>7108</v>
      </c>
      <c r="B44" s="106" t="s">
        <v>126</v>
      </c>
    </row>
    <row r="45" spans="1:2" x14ac:dyDescent="0.25">
      <c r="A45" s="106">
        <v>7109</v>
      </c>
      <c r="B45" s="106" t="s">
        <v>127</v>
      </c>
    </row>
    <row r="46" spans="1:2" x14ac:dyDescent="0.25">
      <c r="A46" s="106">
        <v>7110</v>
      </c>
      <c r="B46" s="106" t="s">
        <v>128</v>
      </c>
    </row>
    <row r="47" spans="1:2" x14ac:dyDescent="0.25">
      <c r="A47" s="106">
        <v>7111</v>
      </c>
      <c r="B47" s="106" t="s">
        <v>129</v>
      </c>
    </row>
    <row r="48" spans="1:2" x14ac:dyDescent="0.25">
      <c r="A48" s="106">
        <v>7116</v>
      </c>
      <c r="B48" s="106" t="s">
        <v>130</v>
      </c>
    </row>
    <row r="49" spans="1:2" x14ac:dyDescent="0.25">
      <c r="A49" s="107">
        <v>7120</v>
      </c>
      <c r="B49" s="107" t="s">
        <v>131</v>
      </c>
    </row>
    <row r="50" spans="1:2" x14ac:dyDescent="0.25">
      <c r="A50" s="106">
        <v>7131</v>
      </c>
      <c r="B50" s="106" t="s">
        <v>132</v>
      </c>
    </row>
    <row r="51" spans="1:2" x14ac:dyDescent="0.25">
      <c r="A51" s="106">
        <v>7201</v>
      </c>
      <c r="B51" s="106" t="s">
        <v>133</v>
      </c>
    </row>
    <row r="52" spans="1:2" x14ac:dyDescent="0.25">
      <c r="A52" s="106">
        <v>7202</v>
      </c>
      <c r="B52" s="106" t="s">
        <v>134</v>
      </c>
    </row>
    <row r="53" spans="1:2" x14ac:dyDescent="0.25">
      <c r="A53" s="106">
        <v>7203</v>
      </c>
      <c r="B53" s="106" t="s">
        <v>135</v>
      </c>
    </row>
    <row r="54" spans="1:2" x14ac:dyDescent="0.25">
      <c r="A54" s="106">
        <v>7204</v>
      </c>
      <c r="B54" s="106" t="s">
        <v>136</v>
      </c>
    </row>
    <row r="55" spans="1:2" x14ac:dyDescent="0.25">
      <c r="A55" s="106">
        <v>7205</v>
      </c>
      <c r="B55" s="106" t="s">
        <v>137</v>
      </c>
    </row>
    <row r="56" spans="1:2" x14ac:dyDescent="0.25">
      <c r="A56" s="106">
        <v>7301</v>
      </c>
      <c r="B56" s="106" t="s">
        <v>138</v>
      </c>
    </row>
    <row r="57" spans="1:2" x14ac:dyDescent="0.25">
      <c r="A57" s="106">
        <v>7302</v>
      </c>
      <c r="B57" s="106" t="s">
        <v>139</v>
      </c>
    </row>
    <row r="58" spans="1:2" x14ac:dyDescent="0.25">
      <c r="A58" s="106">
        <v>7303</v>
      </c>
      <c r="B58" s="106" t="s">
        <v>140</v>
      </c>
    </row>
    <row r="59" spans="1:2" x14ac:dyDescent="0.25">
      <c r="A59" s="106">
        <v>8003</v>
      </c>
      <c r="B59" s="106" t="s">
        <v>141</v>
      </c>
    </row>
    <row r="60" spans="1:2" x14ac:dyDescent="0.25">
      <c r="A60" s="106">
        <v>8005</v>
      </c>
      <c r="B60" s="106" t="s">
        <v>142</v>
      </c>
    </row>
    <row r="61" spans="1:2" x14ac:dyDescent="0.25">
      <c r="A61" s="106">
        <v>8006</v>
      </c>
      <c r="B61" s="106" t="s">
        <v>143</v>
      </c>
    </row>
    <row r="62" spans="1:2" x14ac:dyDescent="0.25">
      <c r="A62" s="106">
        <v>8007</v>
      </c>
      <c r="B62" s="106" t="s">
        <v>144</v>
      </c>
    </row>
    <row r="63" spans="1:2" x14ac:dyDescent="0.25">
      <c r="A63" s="106">
        <v>8008</v>
      </c>
      <c r="B63" s="106" t="s">
        <v>145</v>
      </c>
    </row>
    <row r="64" spans="1:2" x14ac:dyDescent="0.25">
      <c r="A64" s="106">
        <v>8009</v>
      </c>
      <c r="B64" s="106" t="s">
        <v>146</v>
      </c>
    </row>
    <row r="65" spans="1:2" x14ac:dyDescent="0.25">
      <c r="A65" s="106">
        <v>8010</v>
      </c>
      <c r="B65" s="106" t="s">
        <v>147</v>
      </c>
    </row>
    <row r="66" spans="1:2" x14ac:dyDescent="0.25">
      <c r="A66" s="106">
        <v>8011</v>
      </c>
      <c r="B66" s="106" t="s">
        <v>148</v>
      </c>
    </row>
    <row r="67" spans="1:2" x14ac:dyDescent="0.25">
      <c r="A67" s="106">
        <v>8101</v>
      </c>
      <c r="B67" s="106" t="s">
        <v>149</v>
      </c>
    </row>
    <row r="68" spans="1:2" x14ac:dyDescent="0.25">
      <c r="A68" s="106">
        <v>8103</v>
      </c>
      <c r="B68" s="106" t="s">
        <v>150</v>
      </c>
    </row>
    <row r="69" spans="1:2" x14ac:dyDescent="0.25">
      <c r="A69" s="106">
        <v>8104</v>
      </c>
      <c r="B69" s="106" t="s">
        <v>151</v>
      </c>
    </row>
    <row r="70" spans="1:2" x14ac:dyDescent="0.25">
      <c r="A70" s="106">
        <v>8105</v>
      </c>
      <c r="B70" s="106" t="s">
        <v>152</v>
      </c>
    </row>
    <row r="71" spans="1:2" x14ac:dyDescent="0.25">
      <c r="A71" s="106">
        <v>8106</v>
      </c>
      <c r="B71" s="106" t="s">
        <v>153</v>
      </c>
    </row>
    <row r="72" spans="1:2" x14ac:dyDescent="0.25">
      <c r="A72" s="106">
        <v>8107</v>
      </c>
      <c r="B72" s="106" t="s">
        <v>154</v>
      </c>
    </row>
    <row r="73" spans="1:2" x14ac:dyDescent="0.25">
      <c r="A73" s="106">
        <v>8108</v>
      </c>
      <c r="B73" s="106" t="s">
        <v>155</v>
      </c>
    </row>
    <row r="74" spans="1:2" x14ac:dyDescent="0.25">
      <c r="A74" s="106">
        <v>8111</v>
      </c>
      <c r="B74" s="106" t="s">
        <v>156</v>
      </c>
    </row>
    <row r="75" spans="1:2" x14ac:dyDescent="0.25">
      <c r="A75" s="106">
        <v>8112</v>
      </c>
      <c r="B75" s="106" t="s">
        <v>157</v>
      </c>
    </row>
    <row r="76" spans="1:2" x14ac:dyDescent="0.25">
      <c r="A76" s="106">
        <v>8131</v>
      </c>
      <c r="B76" s="106" t="s">
        <v>158</v>
      </c>
    </row>
    <row r="77" spans="1:2" x14ac:dyDescent="0.25">
      <c r="A77" s="106">
        <v>8201</v>
      </c>
      <c r="B77" s="106" t="s">
        <v>159</v>
      </c>
    </row>
    <row r="78" spans="1:2" x14ac:dyDescent="0.25">
      <c r="A78" s="106">
        <v>8202</v>
      </c>
      <c r="B78" s="106" t="s">
        <v>160</v>
      </c>
    </row>
    <row r="79" spans="1:2" x14ac:dyDescent="0.25">
      <c r="A79" s="106">
        <v>8203</v>
      </c>
      <c r="B79" s="106" t="s">
        <v>161</v>
      </c>
    </row>
    <row r="80" spans="1:2" x14ac:dyDescent="0.25">
      <c r="A80" s="106">
        <v>8301</v>
      </c>
      <c r="B80" s="106" t="s">
        <v>162</v>
      </c>
    </row>
    <row r="81" spans="1:2" x14ac:dyDescent="0.25">
      <c r="A81" s="106">
        <v>8302</v>
      </c>
      <c r="B81" s="106" t="s">
        <v>163</v>
      </c>
    </row>
    <row r="82" spans="1:2" x14ac:dyDescent="0.25">
      <c r="A82" s="106">
        <v>8303</v>
      </c>
      <c r="B82" s="106" t="s">
        <v>164</v>
      </c>
    </row>
    <row r="83" spans="1:2" x14ac:dyDescent="0.25">
      <c r="A83" s="106">
        <v>8304</v>
      </c>
      <c r="B83" s="106" t="s">
        <v>165</v>
      </c>
    </row>
    <row r="84" spans="1:2" x14ac:dyDescent="0.25">
      <c r="A84" s="106">
        <v>8401</v>
      </c>
      <c r="B84" s="106" t="s">
        <v>166</v>
      </c>
    </row>
    <row r="85" spans="1:2" x14ac:dyDescent="0.25">
      <c r="A85" s="106">
        <v>8402</v>
      </c>
      <c r="B85" s="106" t="s">
        <v>167</v>
      </c>
    </row>
    <row r="86" spans="1:2" x14ac:dyDescent="0.25">
      <c r="A86" s="106">
        <v>8405</v>
      </c>
      <c r="B86" s="106" t="s">
        <v>168</v>
      </c>
    </row>
    <row r="87" spans="1:2" x14ac:dyDescent="0.25">
      <c r="A87" s="106">
        <v>8406</v>
      </c>
      <c r="B87" s="106" t="s">
        <v>169</v>
      </c>
    </row>
    <row r="88" spans="1:2" x14ac:dyDescent="0.25">
      <c r="A88" s="106">
        <v>8407</v>
      </c>
      <c r="B88" s="106" t="s">
        <v>170</v>
      </c>
    </row>
    <row r="89" spans="1:2" x14ac:dyDescent="0.25">
      <c r="A89" s="106">
        <v>8408</v>
      </c>
      <c r="B89" s="106" t="s">
        <v>171</v>
      </c>
    </row>
    <row r="90" spans="1:2" x14ac:dyDescent="0.25">
      <c r="A90" s="106">
        <v>8409</v>
      </c>
      <c r="B90" s="106" t="s">
        <v>172</v>
      </c>
    </row>
    <row r="91" spans="1:2" x14ac:dyDescent="0.25">
      <c r="A91" s="106">
        <v>8410</v>
      </c>
      <c r="B91" s="106" t="s">
        <v>173</v>
      </c>
    </row>
    <row r="92" spans="1:2" x14ac:dyDescent="0.25">
      <c r="A92" s="106">
        <v>8412</v>
      </c>
      <c r="B92" s="106" t="s">
        <v>174</v>
      </c>
    </row>
    <row r="93" spans="1:2" x14ac:dyDescent="0.25">
      <c r="A93" s="106">
        <v>8413</v>
      </c>
      <c r="B93" s="106" t="s">
        <v>175</v>
      </c>
    </row>
    <row r="94" spans="1:2" x14ac:dyDescent="0.25">
      <c r="A94" s="106">
        <v>8414</v>
      </c>
      <c r="B94" s="106" t="s">
        <v>176</v>
      </c>
    </row>
    <row r="95" spans="1:2" x14ac:dyDescent="0.25">
      <c r="A95" s="106">
        <v>8501</v>
      </c>
      <c r="B95" s="106" t="s">
        <v>177</v>
      </c>
    </row>
    <row r="96" spans="1:2" x14ac:dyDescent="0.25">
      <c r="A96" s="106">
        <v>8502</v>
      </c>
      <c r="B96" s="106" t="s">
        <v>178</v>
      </c>
    </row>
    <row r="97" spans="1:2" x14ac:dyDescent="0.25">
      <c r="A97" s="106">
        <v>8503</v>
      </c>
      <c r="B97" s="106" t="s">
        <v>179</v>
      </c>
    </row>
    <row r="98" spans="1:2" x14ac:dyDescent="0.25">
      <c r="A98" s="106">
        <v>8504</v>
      </c>
      <c r="B98" s="106" t="s">
        <v>180</v>
      </c>
    </row>
    <row r="99" spans="1:2" x14ac:dyDescent="0.25">
      <c r="A99" s="106">
        <v>8505</v>
      </c>
      <c r="B99" s="106" t="s">
        <v>181</v>
      </c>
    </row>
    <row r="100" spans="1:2" x14ac:dyDescent="0.25">
      <c r="A100" s="106">
        <v>8507</v>
      </c>
      <c r="B100" s="106" t="s">
        <v>182</v>
      </c>
    </row>
    <row r="101" spans="1:2" x14ac:dyDescent="0.25">
      <c r="A101" s="106">
        <v>8509</v>
      </c>
      <c r="B101" s="106" t="s">
        <v>183</v>
      </c>
    </row>
    <row r="102" spans="1:2" x14ac:dyDescent="0.25">
      <c r="A102" s="106">
        <v>8510</v>
      </c>
      <c r="B102" s="106" t="s">
        <v>184</v>
      </c>
    </row>
    <row r="103" spans="1:2" x14ac:dyDescent="0.25">
      <c r="A103" s="106">
        <v>8511</v>
      </c>
      <c r="B103" s="106" t="s">
        <v>185</v>
      </c>
    </row>
    <row r="104" spans="1:2" x14ac:dyDescent="0.25">
      <c r="A104" s="106">
        <v>8521</v>
      </c>
      <c r="B104" s="106" t="s">
        <v>186</v>
      </c>
    </row>
    <row r="105" spans="1:2" x14ac:dyDescent="0.25">
      <c r="A105" s="106">
        <v>8536</v>
      </c>
      <c r="B105" s="106" t="s">
        <v>187</v>
      </c>
    </row>
    <row r="106" spans="1:2" x14ac:dyDescent="0.25">
      <c r="A106" s="106">
        <v>8601</v>
      </c>
      <c r="B106" s="106" t="s">
        <v>188</v>
      </c>
    </row>
    <row r="107" spans="1:2" x14ac:dyDescent="0.25">
      <c r="A107" s="106">
        <v>8602</v>
      </c>
      <c r="B107" s="106" t="s">
        <v>189</v>
      </c>
    </row>
    <row r="108" spans="1:2" x14ac:dyDescent="0.25">
      <c r="A108" s="106">
        <v>8603</v>
      </c>
      <c r="B108" s="106" t="s">
        <v>190</v>
      </c>
    </row>
    <row r="109" spans="1:2" x14ac:dyDescent="0.25">
      <c r="A109" s="106">
        <v>8604</v>
      </c>
      <c r="B109" s="106" t="s">
        <v>191</v>
      </c>
    </row>
    <row r="110" spans="1:2" x14ac:dyDescent="0.25">
      <c r="A110" s="106">
        <v>8605</v>
      </c>
      <c r="B110" s="106" t="s">
        <v>192</v>
      </c>
    </row>
    <row r="111" spans="1:2" x14ac:dyDescent="0.25">
      <c r="A111" s="106">
        <v>8606</v>
      </c>
      <c r="B111" s="106" t="s">
        <v>193</v>
      </c>
    </row>
    <row r="112" spans="1:2" x14ac:dyDescent="0.25">
      <c r="A112" s="106">
        <v>8607</v>
      </c>
      <c r="B112" s="106" t="s">
        <v>194</v>
      </c>
    </row>
    <row r="113" spans="1:2" x14ac:dyDescent="0.25">
      <c r="A113" s="106">
        <v>8609</v>
      </c>
      <c r="B113" s="106" t="s">
        <v>195</v>
      </c>
    </row>
    <row r="114" spans="1:2" x14ac:dyDescent="0.25">
      <c r="A114" s="106">
        <v>8702</v>
      </c>
      <c r="B114" s="106" t="s">
        <v>196</v>
      </c>
    </row>
    <row r="115" spans="1:2" x14ac:dyDescent="0.25">
      <c r="A115" s="106">
        <v>8703</v>
      </c>
      <c r="B115" s="106" t="s">
        <v>197</v>
      </c>
    </row>
    <row r="116" spans="1:2" x14ac:dyDescent="0.25">
      <c r="A116" s="106">
        <v>8705</v>
      </c>
      <c r="B116" s="106" t="s">
        <v>198</v>
      </c>
    </row>
    <row r="117" spans="1:2" x14ac:dyDescent="0.25">
      <c r="A117" s="106">
        <v>8706</v>
      </c>
      <c r="B117" s="106" t="s">
        <v>199</v>
      </c>
    </row>
    <row r="118" spans="1:2" x14ac:dyDescent="0.25">
      <c r="A118" s="106">
        <v>8707</v>
      </c>
      <c r="B118" s="106" t="s">
        <v>200</v>
      </c>
    </row>
    <row r="119" spans="1:2" x14ac:dyDescent="0.25">
      <c r="A119" s="106">
        <v>8708</v>
      </c>
      <c r="B119" s="106" t="s">
        <v>201</v>
      </c>
    </row>
    <row r="120" spans="1:2" x14ac:dyDescent="0.25">
      <c r="A120" s="106">
        <v>8709</v>
      </c>
      <c r="B120" s="106" t="s">
        <v>202</v>
      </c>
    </row>
    <row r="121" spans="1:2" x14ac:dyDescent="0.25">
      <c r="A121" s="106">
        <v>8710</v>
      </c>
      <c r="B121" s="106" t="s">
        <v>203</v>
      </c>
    </row>
    <row r="122" spans="1:2" x14ac:dyDescent="0.25">
      <c r="A122" s="106">
        <v>8711</v>
      </c>
      <c r="B122" s="106" t="s">
        <v>204</v>
      </c>
    </row>
    <row r="123" spans="1:2" x14ac:dyDescent="0.25">
      <c r="A123" s="106">
        <v>8712</v>
      </c>
      <c r="B123" s="106" t="s">
        <v>205</v>
      </c>
    </row>
    <row r="124" spans="1:2" x14ac:dyDescent="0.25">
      <c r="A124" s="106">
        <v>8714</v>
      </c>
      <c r="B124" s="106" t="s">
        <v>206</v>
      </c>
    </row>
    <row r="125" spans="1:2" x14ac:dyDescent="0.25">
      <c r="A125" s="106">
        <v>8801</v>
      </c>
      <c r="B125" s="106" t="s">
        <v>207</v>
      </c>
    </row>
    <row r="126" spans="1:2" x14ac:dyDescent="0.25">
      <c r="A126" s="106">
        <v>8802</v>
      </c>
      <c r="B126" s="106" t="s">
        <v>208</v>
      </c>
    </row>
    <row r="127" spans="1:2" x14ac:dyDescent="0.25">
      <c r="A127" s="106">
        <v>8803</v>
      </c>
      <c r="B127" s="106" t="s">
        <v>209</v>
      </c>
    </row>
    <row r="128" spans="1:2" x14ac:dyDescent="0.25">
      <c r="A128" s="106">
        <v>8804</v>
      </c>
      <c r="B128" s="106" t="s">
        <v>210</v>
      </c>
    </row>
    <row r="129" spans="1:2" x14ac:dyDescent="0.25">
      <c r="A129" s="106">
        <v>8805</v>
      </c>
      <c r="B129" s="106" t="s">
        <v>211</v>
      </c>
    </row>
    <row r="130" spans="1:2" x14ac:dyDescent="0.25">
      <c r="A130" s="106">
        <v>8830</v>
      </c>
      <c r="B130" s="106" t="s">
        <v>212</v>
      </c>
    </row>
    <row r="131" spans="1:2" x14ac:dyDescent="0.25">
      <c r="A131" s="106">
        <v>8831</v>
      </c>
      <c r="B131" s="106" t="s">
        <v>213</v>
      </c>
    </row>
    <row r="132" spans="1:2" x14ac:dyDescent="0.25">
      <c r="A132" s="106">
        <v>8832</v>
      </c>
      <c r="B132" s="106" t="s">
        <v>214</v>
      </c>
    </row>
    <row r="133" spans="1:2" x14ac:dyDescent="0.25">
      <c r="A133" s="106">
        <v>8833</v>
      </c>
      <c r="B133" s="106" t="s">
        <v>215</v>
      </c>
    </row>
    <row r="134" spans="1:2" x14ac:dyDescent="0.25">
      <c r="A134" s="106">
        <v>8834</v>
      </c>
      <c r="B134" s="106" t="s">
        <v>216</v>
      </c>
    </row>
    <row r="135" spans="1:2" x14ac:dyDescent="0.25">
      <c r="A135" s="106">
        <v>8901</v>
      </c>
      <c r="B135" s="106" t="s">
        <v>217</v>
      </c>
    </row>
    <row r="136" spans="1:2" x14ac:dyDescent="0.25">
      <c r="A136" s="106">
        <v>8902</v>
      </c>
      <c r="B136" s="106" t="s">
        <v>218</v>
      </c>
    </row>
    <row r="137" spans="1:2" x14ac:dyDescent="0.25">
      <c r="A137" s="106">
        <v>8903</v>
      </c>
      <c r="B137" s="106" t="s">
        <v>219</v>
      </c>
    </row>
    <row r="138" spans="1:2" x14ac:dyDescent="0.25">
      <c r="A138" s="106">
        <v>8904</v>
      </c>
      <c r="B138" s="106" t="s">
        <v>220</v>
      </c>
    </row>
    <row r="139" spans="1:2" x14ac:dyDescent="0.25">
      <c r="A139" s="106">
        <v>8906</v>
      </c>
      <c r="B139" s="106" t="s">
        <v>221</v>
      </c>
    </row>
    <row r="140" spans="1:2" x14ac:dyDescent="0.25">
      <c r="A140" s="106">
        <v>8908</v>
      </c>
      <c r="B140" s="106" t="s">
        <v>222</v>
      </c>
    </row>
    <row r="141" spans="1:2" x14ac:dyDescent="0.25">
      <c r="A141" s="106">
        <v>8909</v>
      </c>
      <c r="B141" s="106" t="s">
        <v>223</v>
      </c>
    </row>
    <row r="142" spans="1:2" x14ac:dyDescent="0.25">
      <c r="A142" s="106">
        <v>8910</v>
      </c>
      <c r="B142" s="106" t="s">
        <v>224</v>
      </c>
    </row>
    <row r="143" spans="1:2" x14ac:dyDescent="0.25">
      <c r="A143" s="106">
        <v>9151</v>
      </c>
      <c r="B143" s="106" t="s">
        <v>225</v>
      </c>
    </row>
    <row r="144" spans="1:2" x14ac:dyDescent="0.25">
      <c r="A144" s="106">
        <v>9152</v>
      </c>
      <c r="B144" s="106" t="s">
        <v>226</v>
      </c>
    </row>
    <row r="145" spans="1:2" x14ac:dyDescent="0.25">
      <c r="A145" s="106">
        <v>9153</v>
      </c>
      <c r="B145" s="106" t="s">
        <v>227</v>
      </c>
    </row>
    <row r="146" spans="1:2" x14ac:dyDescent="0.25">
      <c r="A146" s="106">
        <v>9154</v>
      </c>
      <c r="B146" s="106" t="s">
        <v>228</v>
      </c>
    </row>
    <row r="147" spans="1:2" x14ac:dyDescent="0.25">
      <c r="A147" s="106">
        <v>9155</v>
      </c>
      <c r="B147" s="106" t="s">
        <v>229</v>
      </c>
    </row>
    <row r="148" spans="1:2" x14ac:dyDescent="0.25">
      <c r="A148" s="106">
        <v>9156</v>
      </c>
      <c r="B148" s="106" t="s">
        <v>230</v>
      </c>
    </row>
    <row r="149" spans="1:2" x14ac:dyDescent="0.25">
      <c r="A149" s="106">
        <v>9201</v>
      </c>
      <c r="B149" s="106" t="s">
        <v>231</v>
      </c>
    </row>
    <row r="150" spans="1:2" x14ac:dyDescent="0.25">
      <c r="A150" s="106">
        <v>9202</v>
      </c>
      <c r="B150" s="106" t="s">
        <v>232</v>
      </c>
    </row>
    <row r="151" spans="1:2" x14ac:dyDescent="0.25">
      <c r="A151" s="106">
        <v>9203</v>
      </c>
      <c r="B151" s="106" t="s">
        <v>233</v>
      </c>
    </row>
    <row r="152" spans="1:2" x14ac:dyDescent="0.25">
      <c r="A152" s="106">
        <v>9301</v>
      </c>
      <c r="B152" s="106" t="s">
        <v>234</v>
      </c>
    </row>
    <row r="153" spans="1:2" x14ac:dyDescent="0.25">
      <c r="A153" s="106">
        <v>9305</v>
      </c>
      <c r="B153" s="106" t="s">
        <v>235</v>
      </c>
    </row>
    <row r="154" spans="1:2" x14ac:dyDescent="0.25">
      <c r="A154" s="106">
        <v>9306</v>
      </c>
      <c r="B154" s="106" t="s">
        <v>236</v>
      </c>
    </row>
    <row r="155" spans="1:2" x14ac:dyDescent="0.25">
      <c r="A155" s="106">
        <v>9309</v>
      </c>
      <c r="B155" s="106" t="s">
        <v>237</v>
      </c>
    </row>
    <row r="156" spans="1:2" x14ac:dyDescent="0.25">
      <c r="A156" s="106">
        <v>9310</v>
      </c>
      <c r="B156" s="106" t="s">
        <v>238</v>
      </c>
    </row>
    <row r="157" spans="1:2" x14ac:dyDescent="0.25">
      <c r="A157" s="106">
        <v>9313</v>
      </c>
      <c r="B157" s="106" t="s">
        <v>239</v>
      </c>
    </row>
    <row r="158" spans="1:2" x14ac:dyDescent="0.25">
      <c r="A158" s="106">
        <v>9314</v>
      </c>
      <c r="B158" s="106" t="s">
        <v>240</v>
      </c>
    </row>
    <row r="159" spans="1:2" x14ac:dyDescent="0.25">
      <c r="A159" s="106">
        <v>9315</v>
      </c>
      <c r="B159" s="106" t="s">
        <v>241</v>
      </c>
    </row>
    <row r="160" spans="1:2" x14ac:dyDescent="0.25">
      <c r="A160" s="106">
        <v>9316</v>
      </c>
      <c r="B160" s="106" t="s">
        <v>242</v>
      </c>
    </row>
    <row r="161" spans="1:2" x14ac:dyDescent="0.25">
      <c r="A161" s="106">
        <v>9322</v>
      </c>
      <c r="B161" s="106" t="s">
        <v>243</v>
      </c>
    </row>
    <row r="162" spans="1:2" x14ac:dyDescent="0.25">
      <c r="A162" s="106">
        <v>9331</v>
      </c>
      <c r="B162" s="106" t="s">
        <v>244</v>
      </c>
    </row>
    <row r="163" spans="1:2" x14ac:dyDescent="0.25">
      <c r="A163" s="106">
        <v>9402</v>
      </c>
      <c r="B163" s="106" t="s">
        <v>245</v>
      </c>
    </row>
    <row r="164" spans="1:2" x14ac:dyDescent="0.25">
      <c r="A164" s="106">
        <v>9404</v>
      </c>
      <c r="B164" s="106" t="s">
        <v>246</v>
      </c>
    </row>
    <row r="165" spans="1:2" x14ac:dyDescent="0.25">
      <c r="A165" s="106">
        <v>9412</v>
      </c>
      <c r="B165" s="106" t="s">
        <v>247</v>
      </c>
    </row>
    <row r="166" spans="1:2" x14ac:dyDescent="0.25">
      <c r="A166" s="106">
        <v>9417</v>
      </c>
      <c r="B166" s="106" t="s">
        <v>42</v>
      </c>
    </row>
    <row r="167" spans="1:2" x14ac:dyDescent="0.25">
      <c r="A167" s="106">
        <v>9430</v>
      </c>
      <c r="B167" s="106" t="s">
        <v>248</v>
      </c>
    </row>
    <row r="168" spans="1:2" x14ac:dyDescent="0.25">
      <c r="A168" s="106">
        <v>9431</v>
      </c>
      <c r="B168" s="106" t="s">
        <v>249</v>
      </c>
    </row>
    <row r="169" spans="1:2" x14ac:dyDescent="0.25">
      <c r="A169" s="106">
        <v>9432</v>
      </c>
      <c r="B169" s="106" t="s">
        <v>250</v>
      </c>
    </row>
    <row r="170" spans="1:2" x14ac:dyDescent="0.25">
      <c r="A170" s="106">
        <v>9435</v>
      </c>
      <c r="B170" s="106" t="s">
        <v>251</v>
      </c>
    </row>
    <row r="171" spans="1:2" x14ac:dyDescent="0.25">
      <c r="A171" s="106">
        <v>9438</v>
      </c>
      <c r="B171" s="106" t="s">
        <v>252</v>
      </c>
    </row>
    <row r="172" spans="1:2" x14ac:dyDescent="0.25">
      <c r="A172" s="106">
        <v>9451</v>
      </c>
      <c r="B172" s="106" t="s">
        <v>253</v>
      </c>
    </row>
    <row r="173" spans="1:2" x14ac:dyDescent="0.25">
      <c r="A173" s="106">
        <v>9501</v>
      </c>
      <c r="B173" s="106" t="s">
        <v>254</v>
      </c>
    </row>
    <row r="174" spans="1:2" x14ac:dyDescent="0.25">
      <c r="A174" s="106">
        <v>9502</v>
      </c>
      <c r="B174" s="106" t="s">
        <v>255</v>
      </c>
    </row>
    <row r="175" spans="1:2" x14ac:dyDescent="0.25">
      <c r="A175" s="106">
        <v>9503</v>
      </c>
      <c r="B175" s="106" t="s">
        <v>256</v>
      </c>
    </row>
    <row r="176" spans="1:2" x14ac:dyDescent="0.25">
      <c r="A176" s="106">
        <v>9504</v>
      </c>
      <c r="B176" s="106" t="s">
        <v>257</v>
      </c>
    </row>
    <row r="177" spans="1:2" x14ac:dyDescent="0.25">
      <c r="A177" s="106">
        <v>9505</v>
      </c>
      <c r="B177" s="106" t="s">
        <v>258</v>
      </c>
    </row>
    <row r="178" spans="1:2" x14ac:dyDescent="0.25">
      <c r="A178" s="106">
        <v>9506</v>
      </c>
      <c r="B178" s="106" t="s">
        <v>259</v>
      </c>
    </row>
    <row r="179" spans="1:2" x14ac:dyDescent="0.25">
      <c r="A179" s="106">
        <v>9536</v>
      </c>
      <c r="B179" s="106" t="s">
        <v>260</v>
      </c>
    </row>
    <row r="180" spans="1:2" x14ac:dyDescent="0.25">
      <c r="A180" s="106">
        <v>9589</v>
      </c>
      <c r="B180" s="106" t="s">
        <v>261</v>
      </c>
    </row>
    <row r="181" spans="1:2" x14ac:dyDescent="0.25">
      <c r="A181" s="106">
        <v>9691</v>
      </c>
      <c r="B181" s="106" t="s">
        <v>262</v>
      </c>
    </row>
    <row r="182" spans="1:2" x14ac:dyDescent="0.25">
      <c r="A182" s="106">
        <v>9692</v>
      </c>
      <c r="B182" s="106" t="s">
        <v>263</v>
      </c>
    </row>
    <row r="183" spans="1:2" ht="15.75" x14ac:dyDescent="0.25">
      <c r="A183" s="108">
        <v>4001</v>
      </c>
      <c r="B183" s="108" t="s">
        <v>264</v>
      </c>
    </row>
    <row r="184" spans="1:2" ht="15.75" x14ac:dyDescent="0.25">
      <c r="A184" s="108">
        <v>4002</v>
      </c>
      <c r="B184" s="108" t="s">
        <v>265</v>
      </c>
    </row>
    <row r="185" spans="1:2" ht="15.75" x14ac:dyDescent="0.25">
      <c r="A185" s="108">
        <v>4054</v>
      </c>
      <c r="B185" s="108" t="s">
        <v>266</v>
      </c>
    </row>
    <row r="186" spans="1:2" ht="15.75" x14ac:dyDescent="0.25">
      <c r="A186" s="108">
        <v>4067</v>
      </c>
      <c r="B186" s="108" t="s">
        <v>267</v>
      </c>
    </row>
    <row r="187" spans="1:2" ht="15.75" x14ac:dyDescent="0.25">
      <c r="A187" s="108">
        <v>4069</v>
      </c>
      <c r="B187" s="108" t="s">
        <v>268</v>
      </c>
    </row>
    <row r="188" spans="1:2" ht="15.75" x14ac:dyDescent="0.25">
      <c r="A188" s="108">
        <v>4010</v>
      </c>
      <c r="B188" s="108" t="s">
        <v>269</v>
      </c>
    </row>
    <row r="189" spans="1:2" ht="15.75" x14ac:dyDescent="0.25">
      <c r="A189" s="108">
        <v>4018</v>
      </c>
      <c r="B189" s="108" t="s">
        <v>270</v>
      </c>
    </row>
    <row r="190" spans="1:2" ht="15.75" x14ac:dyDescent="0.25">
      <c r="A190" s="108">
        <v>4071</v>
      </c>
      <c r="B190" s="108" t="s">
        <v>271</v>
      </c>
    </row>
    <row r="191" spans="1:2" ht="15.75" x14ac:dyDescent="0.25">
      <c r="A191" s="108">
        <v>3605</v>
      </c>
      <c r="B191" s="108" t="s">
        <v>272</v>
      </c>
    </row>
    <row r="192" spans="1:2" ht="15.75" x14ac:dyDescent="0.25">
      <c r="A192" s="108">
        <v>3606</v>
      </c>
      <c r="B192" s="108" t="s">
        <v>273</v>
      </c>
    </row>
    <row r="193" spans="1:2" ht="15.75" x14ac:dyDescent="0.25">
      <c r="A193" s="108">
        <v>3607</v>
      </c>
      <c r="B193" s="108" t="s">
        <v>274</v>
      </c>
    </row>
    <row r="194" spans="1:2" ht="15.75" x14ac:dyDescent="0.25">
      <c r="A194" s="108">
        <v>3615</v>
      </c>
      <c r="B194" s="108" t="s">
        <v>275</v>
      </c>
    </row>
    <row r="195" spans="1:2" ht="15.75" x14ac:dyDescent="0.25">
      <c r="A195" s="108">
        <v>3625</v>
      </c>
      <c r="B195" s="108" t="s">
        <v>276</v>
      </c>
    </row>
    <row r="196" spans="1:2" ht="15.75" x14ac:dyDescent="0.25">
      <c r="A196" s="108">
        <v>3630</v>
      </c>
      <c r="B196" s="108" t="s">
        <v>277</v>
      </c>
    </row>
    <row r="197" spans="1:2" ht="15.75" x14ac:dyDescent="0.25">
      <c r="A197" s="108">
        <v>3635</v>
      </c>
      <c r="B197" s="108" t="s">
        <v>278</v>
      </c>
    </row>
    <row r="198" spans="1:2" ht="15.75" x14ac:dyDescent="0.25">
      <c r="A198" s="108">
        <v>3640</v>
      </c>
      <c r="B198" s="108" t="s">
        <v>279</v>
      </c>
    </row>
    <row r="199" spans="1:2" ht="15.75" x14ac:dyDescent="0.25">
      <c r="A199" s="108">
        <v>3650</v>
      </c>
      <c r="B199" s="108" t="s">
        <v>280</v>
      </c>
    </row>
    <row r="200" spans="1:2" ht="15.75" x14ac:dyDescent="0.25">
      <c r="A200" s="108">
        <v>6301</v>
      </c>
      <c r="B200" s="108" t="s">
        <v>281</v>
      </c>
    </row>
    <row r="201" spans="1:2" ht="15.75" x14ac:dyDescent="0.25">
      <c r="A201" s="108">
        <v>6302</v>
      </c>
      <c r="B201" s="108" t="s">
        <v>282</v>
      </c>
    </row>
    <row r="202" spans="1:2" ht="15.75" x14ac:dyDescent="0.25">
      <c r="A202" s="108">
        <v>6351</v>
      </c>
      <c r="B202" s="108" t="s">
        <v>283</v>
      </c>
    </row>
    <row r="203" spans="1:2" ht="15.75" x14ac:dyDescent="0.25">
      <c r="A203" s="108">
        <v>6401</v>
      </c>
      <c r="B203" s="108" t="s">
        <v>284</v>
      </c>
    </row>
    <row r="204" spans="1:2" ht="15.75" x14ac:dyDescent="0.25">
      <c r="A204" s="108">
        <v>6441</v>
      </c>
      <c r="B204" s="108" t="s">
        <v>285</v>
      </c>
    </row>
    <row r="205" spans="1:2" ht="15.75" x14ac:dyDescent="0.25">
      <c r="A205" s="108">
        <v>6451</v>
      </c>
      <c r="B205" s="108" t="s">
        <v>286</v>
      </c>
    </row>
    <row r="206" spans="1:2" ht="15.75" x14ac:dyDescent="0.25">
      <c r="A206" s="108">
        <v>6471</v>
      </c>
      <c r="B206" s="108" t="s">
        <v>287</v>
      </c>
    </row>
    <row r="207" spans="1:2" ht="15.75" x14ac:dyDescent="0.25">
      <c r="A207" s="108">
        <v>6501</v>
      </c>
      <c r="B207" s="108" t="s">
        <v>288</v>
      </c>
    </row>
    <row r="208" spans="1:2" ht="15.75" x14ac:dyDescent="0.25">
      <c r="A208" s="108">
        <v>6502</v>
      </c>
      <c r="B208" s="108" t="s">
        <v>289</v>
      </c>
    </row>
    <row r="209" spans="1:2" ht="15.75" x14ac:dyDescent="0.25">
      <c r="A209" s="108">
        <v>6503</v>
      </c>
      <c r="B209" s="108" t="s">
        <v>290</v>
      </c>
    </row>
    <row r="210" spans="1:2" ht="15.75" x14ac:dyDescent="0.25">
      <c r="A210" s="108">
        <v>6531</v>
      </c>
      <c r="B210" s="108" t="s">
        <v>291</v>
      </c>
    </row>
    <row r="211" spans="1:2" ht="15.75" x14ac:dyDescent="0.25">
      <c r="A211" s="108">
        <v>6701</v>
      </c>
      <c r="B211" s="108" t="s">
        <v>292</v>
      </c>
    </row>
    <row r="212" spans="1:2" ht="15.75" x14ac:dyDescent="0.25">
      <c r="A212" s="108">
        <v>6702</v>
      </c>
      <c r="B212" s="108" t="s">
        <v>293</v>
      </c>
    </row>
    <row r="213" spans="1:2" ht="15.75" x14ac:dyDescent="0.25">
      <c r="A213" s="108">
        <v>6703</v>
      </c>
      <c r="B213" s="108" t="s">
        <v>294</v>
      </c>
    </row>
    <row r="214" spans="1:2" ht="15.75" x14ac:dyDescent="0.25">
      <c r="A214" s="108">
        <v>6704</v>
      </c>
      <c r="B214" s="108" t="s">
        <v>295</v>
      </c>
    </row>
    <row r="215" spans="1:2" ht="15.75" x14ac:dyDescent="0.25">
      <c r="A215" s="108">
        <v>6705</v>
      </c>
      <c r="B215" s="108" t="s">
        <v>296</v>
      </c>
    </row>
    <row r="216" spans="1:2" ht="15.75" x14ac:dyDescent="0.25">
      <c r="A216" s="108">
        <v>6706</v>
      </c>
      <c r="B216" s="108" t="s">
        <v>297</v>
      </c>
    </row>
    <row r="217" spans="1:2" ht="15.75" x14ac:dyDescent="0.25">
      <c r="A217" s="108">
        <v>6707</v>
      </c>
      <c r="B217" s="108" t="s">
        <v>298</v>
      </c>
    </row>
    <row r="218" spans="1:2" ht="15.75" x14ac:dyDescent="0.25">
      <c r="A218" s="108">
        <v>6708</v>
      </c>
      <c r="B218" s="108" t="s">
        <v>299</v>
      </c>
    </row>
    <row r="219" spans="1:2" ht="15.75" x14ac:dyDescent="0.25">
      <c r="A219" s="108">
        <v>6709</v>
      </c>
      <c r="B219" s="108" t="s">
        <v>300</v>
      </c>
    </row>
    <row r="220" spans="1:2" ht="15.75" x14ac:dyDescent="0.25">
      <c r="A220" s="108">
        <v>6710</v>
      </c>
      <c r="B220" s="108" t="s">
        <v>301</v>
      </c>
    </row>
    <row r="221" spans="1:2" ht="15.75" x14ac:dyDescent="0.25">
      <c r="A221" s="108">
        <v>6711</v>
      </c>
      <c r="B221" s="108" t="s">
        <v>302</v>
      </c>
    </row>
    <row r="222" spans="1:2" ht="15.75" x14ac:dyDescent="0.25">
      <c r="A222" s="108">
        <v>6712</v>
      </c>
      <c r="B222" s="108" t="s">
        <v>303</v>
      </c>
    </row>
    <row r="223" spans="1:2" ht="15.75" x14ac:dyDescent="0.25">
      <c r="A223" s="108">
        <v>6713</v>
      </c>
      <c r="B223" s="108" t="s">
        <v>304</v>
      </c>
    </row>
    <row r="224" spans="1:2" ht="15.75" x14ac:dyDescent="0.25">
      <c r="A224" s="108">
        <v>6714</v>
      </c>
      <c r="B224" s="108" t="s">
        <v>305</v>
      </c>
    </row>
    <row r="225" spans="1:2" ht="15.75" x14ac:dyDescent="0.25">
      <c r="A225" s="108">
        <v>6722</v>
      </c>
      <c r="B225" s="108" t="s">
        <v>306</v>
      </c>
    </row>
    <row r="226" spans="1:2" ht="15.75" x14ac:dyDescent="0.25">
      <c r="A226" s="108">
        <v>6731</v>
      </c>
      <c r="B226" s="108" t="s">
        <v>307</v>
      </c>
    </row>
    <row r="227" spans="1:2" ht="15.75" x14ac:dyDescent="0.25">
      <c r="A227" s="108">
        <v>6736</v>
      </c>
      <c r="B227" s="108" t="s">
        <v>308</v>
      </c>
    </row>
    <row r="228" spans="1:2" ht="15.75" x14ac:dyDescent="0.25">
      <c r="A228" s="108">
        <v>6748</v>
      </c>
      <c r="B228" s="108" t="s">
        <v>309</v>
      </c>
    </row>
    <row r="229" spans="1:2" ht="15.75" x14ac:dyDescent="0.25">
      <c r="A229" s="108">
        <v>6749</v>
      </c>
      <c r="B229" s="108" t="s">
        <v>310</v>
      </c>
    </row>
    <row r="230" spans="1:2" ht="15.75" x14ac:dyDescent="0.25">
      <c r="A230" s="108">
        <v>6801</v>
      </c>
      <c r="B230" s="108" t="s">
        <v>311</v>
      </c>
    </row>
    <row r="231" spans="1:2" ht="15.75" x14ac:dyDescent="0.25">
      <c r="A231" s="108">
        <v>6803</v>
      </c>
      <c r="B231" s="108" t="s">
        <v>312</v>
      </c>
    </row>
    <row r="232" spans="1:2" ht="15.75" x14ac:dyDescent="0.25">
      <c r="A232" s="108">
        <v>6806</v>
      </c>
      <c r="B232" s="108" t="s">
        <v>313</v>
      </c>
    </row>
    <row r="233" spans="1:2" ht="15.75" x14ac:dyDescent="0.25">
      <c r="A233" s="108">
        <v>6807</v>
      </c>
      <c r="B233" s="108" t="s">
        <v>314</v>
      </c>
    </row>
    <row r="234" spans="1:2" ht="15.75" x14ac:dyDescent="0.25">
      <c r="A234" s="108">
        <v>6808</v>
      </c>
      <c r="B234" s="108" t="s">
        <v>315</v>
      </c>
    </row>
    <row r="235" spans="1:2" ht="15.75" x14ac:dyDescent="0.25">
      <c r="A235" s="108">
        <v>6809</v>
      </c>
      <c r="B235" s="108" t="s">
        <v>316</v>
      </c>
    </row>
    <row r="236" spans="1:2" ht="15.75" x14ac:dyDescent="0.25">
      <c r="A236" s="108">
        <v>6810</v>
      </c>
      <c r="B236" s="108" t="s">
        <v>317</v>
      </c>
    </row>
    <row r="237" spans="1:2" ht="15.75" x14ac:dyDescent="0.25">
      <c r="A237" s="108">
        <v>6811</v>
      </c>
      <c r="B237" s="108" t="s">
        <v>318</v>
      </c>
    </row>
    <row r="238" spans="1:2" ht="15.75" x14ac:dyDescent="0.25">
      <c r="A238" s="108">
        <v>6812</v>
      </c>
      <c r="B238" s="108" t="s">
        <v>319</v>
      </c>
    </row>
    <row r="239" spans="1:2" ht="15.75" x14ac:dyDescent="0.25">
      <c r="A239" s="108">
        <v>6813</v>
      </c>
      <c r="B239" s="108" t="s">
        <v>320</v>
      </c>
    </row>
    <row r="240" spans="1:2" ht="15.75" x14ac:dyDescent="0.25">
      <c r="A240" s="108">
        <v>6814</v>
      </c>
      <c r="B240" s="108" t="s">
        <v>321</v>
      </c>
    </row>
    <row r="241" spans="1:2" ht="15.75" x14ac:dyDescent="0.25">
      <c r="A241" s="108">
        <v>6815</v>
      </c>
      <c r="B241" s="108" t="s">
        <v>322</v>
      </c>
    </row>
    <row r="242" spans="1:2" ht="15.75" x14ac:dyDescent="0.25">
      <c r="A242" s="108">
        <v>6816</v>
      </c>
      <c r="B242" s="108" t="s">
        <v>323</v>
      </c>
    </row>
    <row r="243" spans="1:2" ht="15.75" x14ac:dyDescent="0.25">
      <c r="A243" s="108">
        <v>6817</v>
      </c>
      <c r="B243" s="108" t="s">
        <v>324</v>
      </c>
    </row>
    <row r="244" spans="1:2" ht="15.75" x14ac:dyDescent="0.25">
      <c r="A244" s="108">
        <v>6818</v>
      </c>
      <c r="B244" s="108" t="s">
        <v>325</v>
      </c>
    </row>
    <row r="245" spans="1:2" ht="15.75" x14ac:dyDescent="0.25">
      <c r="A245" s="108">
        <v>6822</v>
      </c>
      <c r="B245" s="108" t="s">
        <v>326</v>
      </c>
    </row>
    <row r="246" spans="1:2" ht="15.75" x14ac:dyDescent="0.25">
      <c r="A246" s="108">
        <v>6831</v>
      </c>
      <c r="B246" s="108" t="s">
        <v>327</v>
      </c>
    </row>
    <row r="247" spans="1:2" ht="15.75" x14ac:dyDescent="0.25">
      <c r="A247" s="108">
        <v>6836</v>
      </c>
      <c r="B247" s="108" t="s">
        <v>328</v>
      </c>
    </row>
    <row r="248" spans="1:2" ht="15.75" x14ac:dyDescent="0.25">
      <c r="A248" s="108">
        <v>6848</v>
      </c>
      <c r="B248" s="108" t="s">
        <v>329</v>
      </c>
    </row>
    <row r="249" spans="1:2" ht="15.75" x14ac:dyDescent="0.25">
      <c r="A249" s="108">
        <v>6849</v>
      </c>
      <c r="B249" s="108" t="s">
        <v>330</v>
      </c>
    </row>
    <row r="250" spans="1:2" ht="15.75" x14ac:dyDescent="0.25">
      <c r="A250" s="108">
        <v>6901</v>
      </c>
      <c r="B250" s="108" t="s">
        <v>331</v>
      </c>
    </row>
    <row r="251" spans="1:2" ht="15.75" x14ac:dyDescent="0.25">
      <c r="A251" s="108">
        <v>6902</v>
      </c>
      <c r="B251" s="108" t="s">
        <v>332</v>
      </c>
    </row>
    <row r="252" spans="1:2" ht="15.75" x14ac:dyDescent="0.25">
      <c r="A252" s="108">
        <v>6903</v>
      </c>
      <c r="B252" s="108" t="s">
        <v>333</v>
      </c>
    </row>
    <row r="253" spans="1:2" ht="15.75" x14ac:dyDescent="0.25">
      <c r="A253" s="108">
        <v>6906</v>
      </c>
      <c r="B253" s="108" t="s">
        <v>334</v>
      </c>
    </row>
    <row r="254" spans="1:2" ht="15.75" x14ac:dyDescent="0.25">
      <c r="A254" s="108">
        <v>6915</v>
      </c>
      <c r="B254" s="108" t="s">
        <v>335</v>
      </c>
    </row>
    <row r="255" spans="1:2" ht="15.75" x14ac:dyDescent="0.25">
      <c r="A255" s="108">
        <v>6922</v>
      </c>
      <c r="B255" s="108" t="s">
        <v>336</v>
      </c>
    </row>
    <row r="256" spans="1:2" ht="15.75" x14ac:dyDescent="0.25">
      <c r="A256" s="108">
        <v>6930</v>
      </c>
      <c r="B256" s="108" t="s">
        <v>337</v>
      </c>
    </row>
    <row r="257" spans="1:2" ht="15.75" x14ac:dyDescent="0.25">
      <c r="A257" s="108">
        <v>6931</v>
      </c>
      <c r="B257" s="108" t="s">
        <v>338</v>
      </c>
    </row>
    <row r="258" spans="1:2" ht="15.75" x14ac:dyDescent="0.25">
      <c r="A258" s="108">
        <v>6936</v>
      </c>
      <c r="B258" s="108" t="s">
        <v>339</v>
      </c>
    </row>
    <row r="259" spans="1:2" ht="15.75" x14ac:dyDescent="0.25">
      <c r="A259" s="108">
        <v>6939</v>
      </c>
      <c r="B259" s="108" t="s">
        <v>340</v>
      </c>
    </row>
    <row r="260" spans="1:2" ht="15.75" x14ac:dyDescent="0.25">
      <c r="A260" s="108">
        <v>6940</v>
      </c>
      <c r="B260" s="108" t="s">
        <v>341</v>
      </c>
    </row>
    <row r="261" spans="1:2" ht="15.75" x14ac:dyDescent="0.25">
      <c r="A261" s="108">
        <v>6941</v>
      </c>
      <c r="B261" s="108" t="s">
        <v>342</v>
      </c>
    </row>
    <row r="262" spans="1:2" ht="15.75" x14ac:dyDescent="0.25">
      <c r="A262" s="108">
        <v>4501</v>
      </c>
      <c r="B262" s="108" t="s">
        <v>343</v>
      </c>
    </row>
    <row r="263" spans="1:2" ht="15.75" x14ac:dyDescent="0.25">
      <c r="A263" s="108">
        <v>3900</v>
      </c>
      <c r="B263" s="108" t="s">
        <v>344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3776E-459F-4CBF-98F6-9325E3A80A30}">
  <dimension ref="A1:C17"/>
  <sheetViews>
    <sheetView workbookViewId="0">
      <selection activeCell="C17" sqref="C17"/>
    </sheetView>
  </sheetViews>
  <sheetFormatPr defaultRowHeight="15" x14ac:dyDescent="0.25"/>
  <cols>
    <col min="1" max="1" width="15.5703125" bestFit="1" customWidth="1"/>
  </cols>
  <sheetData>
    <row r="1" spans="1:3" x14ac:dyDescent="0.25">
      <c r="A1" t="s">
        <v>345</v>
      </c>
      <c r="C1" t="s">
        <v>346</v>
      </c>
    </row>
    <row r="2" spans="1:3" x14ac:dyDescent="0.25">
      <c r="A2" s="7">
        <v>2.5000000000000001E-2</v>
      </c>
      <c r="C2" t="s">
        <v>347</v>
      </c>
    </row>
    <row r="3" spans="1:3" x14ac:dyDescent="0.25">
      <c r="A3" s="7">
        <f>A2+0.5%</f>
        <v>3.0000000000000002E-2</v>
      </c>
    </row>
    <row r="4" spans="1:3" x14ac:dyDescent="0.25">
      <c r="A4" s="7">
        <f t="shared" ref="A4:A17" si="0">A3+0.5%</f>
        <v>3.5000000000000003E-2</v>
      </c>
    </row>
    <row r="5" spans="1:3" x14ac:dyDescent="0.25">
      <c r="A5" s="7">
        <f t="shared" si="0"/>
        <v>0.04</v>
      </c>
      <c r="C5" t="s">
        <v>68</v>
      </c>
    </row>
    <row r="6" spans="1:3" x14ac:dyDescent="0.25">
      <c r="A6" s="7">
        <f t="shared" si="0"/>
        <v>4.4999999999999998E-2</v>
      </c>
      <c r="C6" t="s">
        <v>69</v>
      </c>
    </row>
    <row r="7" spans="1:3" x14ac:dyDescent="0.25">
      <c r="A7" s="7">
        <f t="shared" si="0"/>
        <v>4.9999999999999996E-2</v>
      </c>
      <c r="C7" t="s">
        <v>70</v>
      </c>
    </row>
    <row r="8" spans="1:3" x14ac:dyDescent="0.25">
      <c r="A8" s="7">
        <f t="shared" si="0"/>
        <v>5.4999999999999993E-2</v>
      </c>
      <c r="C8" t="s">
        <v>71</v>
      </c>
    </row>
    <row r="9" spans="1:3" x14ac:dyDescent="0.25">
      <c r="A9" s="7">
        <f t="shared" si="0"/>
        <v>5.9999999999999991E-2</v>
      </c>
      <c r="C9" t="s">
        <v>72</v>
      </c>
    </row>
    <row r="10" spans="1:3" x14ac:dyDescent="0.25">
      <c r="A10" s="7">
        <f t="shared" si="0"/>
        <v>6.4999999999999988E-2</v>
      </c>
      <c r="C10" t="s">
        <v>73</v>
      </c>
    </row>
    <row r="11" spans="1:3" x14ac:dyDescent="0.25">
      <c r="A11" s="7">
        <f t="shared" si="0"/>
        <v>6.9999999999999993E-2</v>
      </c>
      <c r="C11" t="s">
        <v>74</v>
      </c>
    </row>
    <row r="12" spans="1:3" x14ac:dyDescent="0.25">
      <c r="A12" s="7">
        <f t="shared" si="0"/>
        <v>7.4999999999999997E-2</v>
      </c>
      <c r="C12" t="s">
        <v>75</v>
      </c>
    </row>
    <row r="13" spans="1:3" x14ac:dyDescent="0.25">
      <c r="A13" s="7">
        <f t="shared" si="0"/>
        <v>0.08</v>
      </c>
      <c r="C13" t="s">
        <v>76</v>
      </c>
    </row>
    <row r="14" spans="1:3" x14ac:dyDescent="0.25">
      <c r="A14" s="7">
        <f t="shared" si="0"/>
        <v>8.5000000000000006E-2</v>
      </c>
      <c r="C14" t="s">
        <v>77</v>
      </c>
    </row>
    <row r="15" spans="1:3" x14ac:dyDescent="0.25">
      <c r="A15" s="7">
        <f t="shared" si="0"/>
        <v>9.0000000000000011E-2</v>
      </c>
      <c r="C15" t="s">
        <v>78</v>
      </c>
    </row>
    <row r="16" spans="1:3" x14ac:dyDescent="0.25">
      <c r="A16" s="7">
        <f t="shared" si="0"/>
        <v>9.5000000000000015E-2</v>
      </c>
      <c r="C16" t="s">
        <v>79</v>
      </c>
    </row>
    <row r="17" spans="1:1" x14ac:dyDescent="0.25">
      <c r="A17" s="7">
        <f t="shared" si="0"/>
        <v>0.10000000000000002</v>
      </c>
    </row>
  </sheetData>
  <sheetProtection algorithmName="SHA-512" hashValue="uXMY7pjD3MXMYfWq0BeYTsrF0FThFo9ZdUg/8zzJ0VzuU4Mux9R6aDiXfk+mEoW10HeewqMQhRb5bMm1BW8ptA==" saltValue="TvilMXfagX9jh1PFxVrv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206E723C829948BC13739A3C2D1864" ma:contentTypeVersion="29" ma:contentTypeDescription="Create a new document." ma:contentTypeScope="" ma:versionID="0e034a065706a324eed997c8e67b627f">
  <xsd:schema xmlns:xsd="http://www.w3.org/2001/XMLSchema" xmlns:xs="http://www.w3.org/2001/XMLSchema" xmlns:p="http://schemas.microsoft.com/office/2006/metadata/properties" xmlns:ns1="http://schemas.microsoft.com/sharepoint/v3" xmlns:ns2="579605ab-2389-4634-a64a-420573c232ff" xmlns:ns3="f53e8828-c9ab-47a3-8ad5-ccf8a78503c9" targetNamespace="http://schemas.microsoft.com/office/2006/metadata/properties" ma:root="true" ma:fieldsID="6961e674680e10c52582295a2eea966a" ns1:_="" ns2:_="" ns3:_="">
    <xsd:import namespace="http://schemas.microsoft.com/sharepoint/v3"/>
    <xsd:import namespace="579605ab-2389-4634-a64a-420573c232ff"/>
    <xsd:import namespace="f53e8828-c9ab-47a3-8ad5-ccf8a78503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ProjectTitle" minOccurs="0"/>
                <xsd:element ref="ns3:District" minOccurs="0"/>
                <xsd:element ref="ns3:Pdf" minOccurs="0"/>
                <xsd:element ref="ns3:_x0032_008FordF_x002d_250Pickup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Projectcode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  <xsd:element ref="ns3:LastAud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05ab-2389-4634-a64a-420573c232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6f6f230-6b2b-49a9-8aa8-abf31aa19992}" ma:internalName="TaxCatchAll" ma:showField="CatchAllData" ma:web="579605ab-2389-4634-a64a-420573c232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e8828-c9ab-47a3-8ad5-ccf8a78503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ojectTitle" ma:index="22" nillable="true" ma:displayName="Project Title" ma:format="Dropdown" ma:internalName="ProjectTitle">
      <xsd:simpleType>
        <xsd:restriction base="dms:Text">
          <xsd:maxLength value="255"/>
        </xsd:restriction>
      </xsd:simpleType>
    </xsd:element>
    <xsd:element name="District" ma:index="23" nillable="true" ma:displayName="District" ma:internalName="District">
      <xsd:simpleType>
        <xsd:restriction base="dms:Text">
          <xsd:maxLength value="255"/>
        </xsd:restriction>
      </xsd:simpleType>
    </xsd:element>
    <xsd:element name="Pdf" ma:index="24" nillable="true" ma:displayName="Pdf" ma:format="Hyperlink" ma:internalName="Pd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0032_008FordF_x002d_250Pickup" ma:index="25" nillable="true" ma:displayName="2008 Ford F-250 Pickup" ma:description="oil seals&#10;67.98" ma:format="Dropdown" ma:internalName="_x0032_008FordF_x002d_250Pickup">
      <xsd:simpleType>
        <xsd:restriction base="dms:Text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rojectcode" ma:index="31" nillable="true" ma:displayName="Project code" ma:format="Dropdown" ma:internalName="Projectcode" ma:percentage="FALSE">
      <xsd:simpleType>
        <xsd:restriction base="dms:Number"/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4" nillable="true" ma:displayName="MediaServiceBillingMetadata" ma:hidden="true" ma:internalName="MediaServiceBillingMetadata" ma:readOnly="true">
      <xsd:simpleType>
        <xsd:restriction base="dms:Note"/>
      </xsd:simpleType>
    </xsd:element>
    <xsd:element name="LastAudit" ma:index="35" nillable="true" ma:displayName="Last Audit" ma:default="3/19/2025" ma:description="Steve last audit of Zone 1 tracker with Blackbaud" ma:format="Dropdown" ma:internalName="LastAudi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x0032_008FordF_x002d_250Pickup xmlns="f53e8828-c9ab-47a3-8ad5-ccf8a78503c9" xsi:nil="true"/>
    <_ip_UnifiedCompliancePolicyProperties xmlns="http://schemas.microsoft.com/sharepoint/v3" xsi:nil="true"/>
    <District xmlns="f53e8828-c9ab-47a3-8ad5-ccf8a78503c9" xsi:nil="true"/>
    <Pdf xmlns="f53e8828-c9ab-47a3-8ad5-ccf8a78503c9">
      <Url xsi:nil="true"/>
      <Description xsi:nil="true"/>
    </Pdf>
    <ProjectTitle xmlns="f53e8828-c9ab-47a3-8ad5-ccf8a78503c9" xsi:nil="true"/>
    <_Flow_SignoffStatus xmlns="f53e8828-c9ab-47a3-8ad5-ccf8a78503c9" xsi:nil="true"/>
    <lcf76f155ced4ddcb4097134ff3c332f xmlns="f53e8828-c9ab-47a3-8ad5-ccf8a78503c9">
      <Terms xmlns="http://schemas.microsoft.com/office/infopath/2007/PartnerControls"/>
    </lcf76f155ced4ddcb4097134ff3c332f>
    <TaxCatchAll xmlns="579605ab-2389-4634-a64a-420573c232ff" xsi:nil="true"/>
    <Projectcode xmlns="f53e8828-c9ab-47a3-8ad5-ccf8a78503c9" xsi:nil="true"/>
    <LastAudit xmlns="f53e8828-c9ab-47a3-8ad5-ccf8a78503c9">3/19/2025</LastAudi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58BF3-6F44-4D8E-98A2-696BA00AA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9605ab-2389-4634-a64a-420573c232ff"/>
    <ds:schemaRef ds:uri="f53e8828-c9ab-47a3-8ad5-ccf8a78503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5FAD5-B4DB-46FD-86CF-482A3E51ABD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f53e8828-c9ab-47a3-8ad5-ccf8a78503c9"/>
    <ds:schemaRef ds:uri="http://schemas.microsoft.com/office/infopath/2007/PartnerControls"/>
    <ds:schemaRef ds:uri="http://schemas.openxmlformats.org/package/2006/metadata/core-properties"/>
    <ds:schemaRef ds:uri="579605ab-2389-4634-a64a-420573c232f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A80E627-0FD8-4844-B0D8-C8D23CC9DFB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Budget Template Sheet</vt:lpstr>
      <vt:lpstr>Event Budget Accounting Details</vt:lpstr>
      <vt:lpstr>Activity Fixed Costs Breakdown</vt:lpstr>
      <vt:lpstr>Accounting Flat Sheet</vt:lpstr>
      <vt:lpstr>Accounts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</dc:creator>
  <cp:keywords/>
  <dc:description/>
  <cp:lastModifiedBy>Catherine  Buckalew</cp:lastModifiedBy>
  <cp:revision/>
  <dcterms:created xsi:type="dcterms:W3CDTF">2022-04-25T20:55:20Z</dcterms:created>
  <dcterms:modified xsi:type="dcterms:W3CDTF">2025-08-13T20:31:37Z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0x01010044206E723C829948BC13739A3C2D1864</vt:lpwstr>
  </property>
  <property fmtid="{D5CDD505-2E9C-101B-9397-08002B2CF9AE}" pid="3" name="MediaServiceImageTags">
    <vt:lpwstr/>
  </property>
</Properties>
</file>